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acija\BERZA\IZVESTUVANJE BERZA\MKT reporting MSE\IR WEB SITE  MAINTENANCE\Objaveni izvestai za 2015\POLUGODISEN 2015\"/>
    </mc:Choice>
  </mc:AlternateContent>
  <bookViews>
    <workbookView xWindow="-15" yWindow="4020" windowWidth="20550" windowHeight="4080" tabRatio="940" activeTab="1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Sheet'!$A$1:$D$55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Statement'!$A$1:$E$50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E48" i="20" l="1"/>
  <c r="E46" i="22"/>
  <c r="E46" i="20" s="1"/>
  <c r="E40" i="20"/>
  <c r="E36" i="20"/>
  <c r="E35" i="20"/>
  <c r="E18" i="20"/>
  <c r="E17" i="20"/>
  <c r="D55" i="25"/>
  <c r="D52" i="24" s="1"/>
  <c r="D49" i="24"/>
  <c r="D47" i="24"/>
  <c r="D42" i="24"/>
  <c r="D38" i="24"/>
  <c r="D17" i="24"/>
  <c r="E39" i="20"/>
  <c r="C39" i="7"/>
  <c r="C38" i="6" s="1"/>
  <c r="B43" i="6"/>
  <c r="D38" i="7"/>
  <c r="D37" i="6" s="1"/>
  <c r="C36" i="6"/>
  <c r="B36" i="6"/>
  <c r="B35" i="6"/>
  <c r="C34" i="6"/>
  <c r="B34" i="6"/>
  <c r="B30" i="6"/>
  <c r="C29" i="6"/>
  <c r="C27" i="6"/>
  <c r="D28" i="7"/>
  <c r="D27" i="6" s="1"/>
  <c r="B24" i="6"/>
  <c r="D24" i="7"/>
  <c r="D23" i="6" s="1"/>
  <c r="B22" i="6"/>
  <c r="D22" i="7"/>
  <c r="D21" i="6" s="1"/>
  <c r="B20" i="6"/>
  <c r="B18" i="6"/>
  <c r="D17" i="7"/>
  <c r="D16" i="6" s="1"/>
  <c r="D16" i="7"/>
  <c r="D15" i="6" s="1"/>
  <c r="B14" i="6"/>
  <c r="D13" i="7"/>
  <c r="D12" i="6" s="1"/>
  <c r="D12" i="7"/>
  <c r="D11" i="6" s="1"/>
  <c r="D44" i="6"/>
  <c r="D32" i="6"/>
  <c r="D33" i="6"/>
  <c r="D54" i="25"/>
  <c r="D51" i="24" s="1"/>
  <c r="D48" i="7"/>
  <c r="D47" i="6" s="1"/>
  <c r="D36" i="7"/>
  <c r="D35" i="6" s="1"/>
  <c r="D26" i="7"/>
  <c r="D25" i="6" s="1"/>
  <c r="D23" i="7"/>
  <c r="D22" i="6" s="1"/>
  <c r="D20" i="7"/>
  <c r="D19" i="6" s="1"/>
  <c r="D18" i="7"/>
  <c r="D17" i="6" s="1"/>
  <c r="D14" i="7"/>
  <c r="D13" i="6" s="1"/>
  <c r="E44" i="22"/>
  <c r="E44" i="20" s="1"/>
  <c r="E38" i="22"/>
  <c r="E38" i="20" s="1"/>
  <c r="E34" i="22"/>
  <c r="E31" i="22"/>
  <c r="E31" i="20" s="1"/>
  <c r="E30" i="22"/>
  <c r="E30" i="20" s="1"/>
  <c r="E29" i="22"/>
  <c r="E29" i="20" s="1"/>
  <c r="E27" i="22"/>
  <c r="E27" i="20" s="1"/>
  <c r="E26" i="22"/>
  <c r="E26" i="20" s="1"/>
  <c r="E25" i="22"/>
  <c r="E25" i="20" s="1"/>
  <c r="E24" i="22"/>
  <c r="E24" i="20" s="1"/>
  <c r="E22" i="22"/>
  <c r="E22" i="20" s="1"/>
  <c r="E21" i="22"/>
  <c r="E21" i="20" s="1"/>
  <c r="E19" i="22"/>
  <c r="E19" i="20" s="1"/>
  <c r="E14" i="22"/>
  <c r="E14" i="20" s="1"/>
  <c r="E13" i="22"/>
  <c r="E13" i="20" s="1"/>
  <c r="D57" i="25"/>
  <c r="D54" i="24" s="1"/>
  <c r="D53" i="25"/>
  <c r="D50" i="24" s="1"/>
  <c r="D49" i="25"/>
  <c r="D46" i="24" s="1"/>
  <c r="D48" i="25"/>
  <c r="D45" i="24" s="1"/>
  <c r="D47" i="25"/>
  <c r="D44" i="24" s="1"/>
  <c r="D46" i="25"/>
  <c r="D44" i="25"/>
  <c r="D41" i="24" s="1"/>
  <c r="D40" i="25"/>
  <c r="D37" i="24" s="1"/>
  <c r="D39" i="25"/>
  <c r="D36" i="24" s="1"/>
  <c r="D38" i="25"/>
  <c r="D35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D25" i="25"/>
  <c r="D22" i="24" s="1"/>
  <c r="D24" i="25"/>
  <c r="D21" i="24" s="1"/>
  <c r="D23" i="25"/>
  <c r="D20" i="24" s="1"/>
  <c r="D22" i="25"/>
  <c r="D19" i="24" s="1"/>
  <c r="D18" i="24"/>
  <c r="D17" i="25"/>
  <c r="D14" i="24" s="1"/>
  <c r="D15" i="25"/>
  <c r="D12" i="24" s="1"/>
  <c r="D14" i="25"/>
  <c r="D11" i="24" s="1"/>
  <c r="D12" i="25"/>
  <c r="D9" i="24" s="1"/>
  <c r="B27" i="25"/>
  <c r="B24" i="24" s="1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E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E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D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C51" i="25"/>
  <c r="C48" i="24" s="1"/>
  <c r="B51" i="25"/>
  <c r="C43" i="25"/>
  <c r="B43" i="25"/>
  <c r="B40" i="24" s="1"/>
  <c r="C37" i="25"/>
  <c r="C34" i="24" s="1"/>
  <c r="B37" i="25"/>
  <c r="B34" i="24" s="1"/>
  <c r="C27" i="25"/>
  <c r="C24" i="24" s="1"/>
  <c r="D23" i="24"/>
  <c r="D15" i="24"/>
  <c r="D13" i="24"/>
  <c r="C13" i="25"/>
  <c r="C10" i="24" s="1"/>
  <c r="B13" i="25"/>
  <c r="B10" i="24" s="1"/>
  <c r="C20" i="22"/>
  <c r="C20" i="20" s="1"/>
  <c r="B2" i="12"/>
  <c r="B2" i="7"/>
  <c r="B1" i="12"/>
  <c r="D37" i="22"/>
  <c r="D37" i="20" s="1"/>
  <c r="C37" i="22"/>
  <c r="C37" i="20" s="1"/>
  <c r="E34" i="20"/>
  <c r="D33" i="22"/>
  <c r="D33" i="20" s="1"/>
  <c r="C33" i="22"/>
  <c r="C33" i="20" s="1"/>
  <c r="E28" i="20"/>
  <c r="E23" i="20"/>
  <c r="D20" i="22"/>
  <c r="D20" i="20" s="1"/>
  <c r="D12" i="22"/>
  <c r="D11" i="22" s="1"/>
  <c r="C12" i="22"/>
  <c r="C12" i="20" s="1"/>
  <c r="B28" i="12"/>
  <c r="B47" i="12" s="1"/>
  <c r="B45" i="13" s="1"/>
  <c r="D40" i="6"/>
  <c r="D41" i="6"/>
  <c r="D42" i="6"/>
  <c r="D45" i="6"/>
  <c r="D39" i="6"/>
  <c r="D31" i="6"/>
  <c r="D26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47" i="12" s="1"/>
  <c r="C45" i="13" s="1"/>
  <c r="D28" i="12"/>
  <c r="D26" i="13" s="1"/>
  <c r="E28" i="12"/>
  <c r="E47" i="12" s="1"/>
  <c r="E45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D47" i="12"/>
  <c r="D45" i="13" s="1"/>
  <c r="B9" i="6"/>
  <c r="B10" i="6"/>
  <c r="C10" i="6"/>
  <c r="D10" i="6"/>
  <c r="B11" i="6"/>
  <c r="C11" i="6"/>
  <c r="C12" i="6"/>
  <c r="B13" i="6"/>
  <c r="C13" i="6"/>
  <c r="C14" i="6"/>
  <c r="B15" i="6"/>
  <c r="C15" i="6"/>
  <c r="C16" i="6"/>
  <c r="B17" i="6"/>
  <c r="C17" i="6"/>
  <c r="C18" i="6"/>
  <c r="B19" i="6"/>
  <c r="C19" i="6"/>
  <c r="C20" i="6"/>
  <c r="B21" i="6"/>
  <c r="C21" i="6"/>
  <c r="C22" i="6"/>
  <c r="B23" i="6"/>
  <c r="C23" i="6"/>
  <c r="C24" i="6"/>
  <c r="B25" i="6"/>
  <c r="C25" i="6"/>
  <c r="B26" i="6"/>
  <c r="C26" i="6"/>
  <c r="B29" i="6"/>
  <c r="C30" i="6"/>
  <c r="B31" i="6"/>
  <c r="C31" i="6"/>
  <c r="B32" i="6"/>
  <c r="C32" i="6"/>
  <c r="B33" i="6"/>
  <c r="C33" i="6"/>
  <c r="C35" i="6"/>
  <c r="C37" i="6"/>
  <c r="B39" i="6"/>
  <c r="C39" i="6"/>
  <c r="B40" i="6"/>
  <c r="C40" i="6"/>
  <c r="B41" i="6"/>
  <c r="C41" i="6"/>
  <c r="B42" i="6"/>
  <c r="C42" i="6"/>
  <c r="C43" i="6"/>
  <c r="B44" i="6"/>
  <c r="C44" i="6"/>
  <c r="B45" i="6"/>
  <c r="C45" i="6"/>
  <c r="B47" i="6"/>
  <c r="C47" i="6"/>
  <c r="C11" i="22"/>
  <c r="C11" i="20" s="1"/>
  <c r="B26" i="13"/>
  <c r="C26" i="13" l="1"/>
  <c r="F26" i="13"/>
  <c r="C42" i="25"/>
  <c r="C56" i="25" s="1"/>
  <c r="C53" i="24" s="1"/>
  <c r="C40" i="24"/>
  <c r="D12" i="20"/>
  <c r="E12" i="22"/>
  <c r="E12" i="20" s="1"/>
  <c r="E26" i="13"/>
  <c r="G28" i="12"/>
  <c r="E37" i="22"/>
  <c r="E37" i="20" s="1"/>
  <c r="D32" i="22"/>
  <c r="D41" i="22" s="1"/>
  <c r="E20" i="22"/>
  <c r="E20" i="20" s="1"/>
  <c r="C32" i="22"/>
  <c r="C41" i="22" s="1"/>
  <c r="C41" i="20" s="1"/>
  <c r="E33" i="22"/>
  <c r="E33" i="20" s="1"/>
  <c r="D51" i="25"/>
  <c r="D48" i="24" s="1"/>
  <c r="D43" i="25"/>
  <c r="D40" i="24" s="1"/>
  <c r="D19" i="25"/>
  <c r="D16" i="24" s="1"/>
  <c r="B11" i="25"/>
  <c r="B8" i="24" s="1"/>
  <c r="C11" i="25"/>
  <c r="C34" i="25" s="1"/>
  <c r="B48" i="24"/>
  <c r="B42" i="25"/>
  <c r="B37" i="6"/>
  <c r="B27" i="6"/>
  <c r="D31" i="7"/>
  <c r="D30" i="6" s="1"/>
  <c r="D44" i="7"/>
  <c r="D43" i="6" s="1"/>
  <c r="B29" i="7"/>
  <c r="B28" i="6" s="1"/>
  <c r="B39" i="7"/>
  <c r="B9" i="7"/>
  <c r="D19" i="7"/>
  <c r="D18" i="6" s="1"/>
  <c r="D10" i="7"/>
  <c r="D9" i="6" s="1"/>
  <c r="D15" i="7"/>
  <c r="D14" i="6" s="1"/>
  <c r="C9" i="6"/>
  <c r="D35" i="7"/>
  <c r="D34" i="6" s="1"/>
  <c r="D21" i="7"/>
  <c r="D20" i="6" s="1"/>
  <c r="D25" i="7"/>
  <c r="D24" i="6" s="1"/>
  <c r="D30" i="7"/>
  <c r="D29" i="6" s="1"/>
  <c r="C9" i="7"/>
  <c r="C29" i="7"/>
  <c r="C28" i="6" s="1"/>
  <c r="D37" i="7"/>
  <c r="D36" i="6" s="1"/>
  <c r="B16" i="6"/>
  <c r="B12" i="6"/>
  <c r="C39" i="24"/>
  <c r="E11" i="22"/>
  <c r="E11" i="20" s="1"/>
  <c r="D11" i="20"/>
  <c r="D37" i="25"/>
  <c r="D34" i="24" s="1"/>
  <c r="D27" i="25"/>
  <c r="D24" i="24" s="1"/>
  <c r="C16" i="24"/>
  <c r="D13" i="25"/>
  <c r="D10" i="24" s="1"/>
  <c r="C32" i="20" l="1"/>
  <c r="C43" i="22"/>
  <c r="C45" i="22" s="1"/>
  <c r="C45" i="20" s="1"/>
  <c r="D32" i="20"/>
  <c r="E32" i="22"/>
  <c r="E32" i="20" s="1"/>
  <c r="G26" i="13"/>
  <c r="G47" i="12"/>
  <c r="G45" i="13" s="1"/>
  <c r="D9" i="7"/>
  <c r="D8" i="6" s="1"/>
  <c r="C8" i="24"/>
  <c r="D11" i="25"/>
  <c r="D8" i="24" s="1"/>
  <c r="B34" i="25"/>
  <c r="B31" i="24" s="1"/>
  <c r="B56" i="25"/>
  <c r="B39" i="24"/>
  <c r="D42" i="25"/>
  <c r="D39" i="24" s="1"/>
  <c r="B47" i="7"/>
  <c r="B49" i="7" s="1"/>
  <c r="B8" i="6"/>
  <c r="D39" i="7"/>
  <c r="D38" i="6" s="1"/>
  <c r="B38" i="6"/>
  <c r="C8" i="6"/>
  <c r="C47" i="7"/>
  <c r="D29" i="7"/>
  <c r="D28" i="6" s="1"/>
  <c r="D43" i="22"/>
  <c r="D41" i="20"/>
  <c r="E41" i="22"/>
  <c r="E41" i="20" s="1"/>
  <c r="C31" i="24"/>
  <c r="C47" i="22" l="1"/>
  <c r="C47" i="20" s="1"/>
  <c r="C49" i="22"/>
  <c r="C49" i="20" s="1"/>
  <c r="C43" i="20"/>
  <c r="D34" i="25"/>
  <c r="D31" i="24" s="1"/>
  <c r="B53" i="24"/>
  <c r="D56" i="25"/>
  <c r="D53" i="24" s="1"/>
  <c r="B46" i="6"/>
  <c r="D47" i="7"/>
  <c r="D46" i="6" s="1"/>
  <c r="C49" i="7"/>
  <c r="C48" i="6" s="1"/>
  <c r="C46" i="6"/>
  <c r="D43" i="20"/>
  <c r="E43" i="22"/>
  <c r="E43" i="20" s="1"/>
  <c r="D45" i="22"/>
  <c r="B48" i="6"/>
  <c r="D49" i="7" l="1"/>
  <c r="D48" i="6" s="1"/>
  <c r="E45" i="22"/>
  <c r="E45" i="20" s="1"/>
  <c r="D49" i="22"/>
  <c r="D47" i="22"/>
  <c r="D45" i="20"/>
  <c r="D47" i="20" l="1"/>
  <c r="E47" i="22"/>
  <c r="E47" i="20" s="1"/>
  <c r="E49" i="22"/>
  <c r="E49" i="20" s="1"/>
  <c r="D49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<sst xmlns="http://schemas.openxmlformats.org/spreadsheetml/2006/main" count="475" uniqueCount="381">
  <si>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</si>
  <si>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</si>
  <si>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</si>
  <si>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</si>
  <si>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</si>
  <si>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</si>
  <si>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</si>
  <si>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</si>
  <si>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</si>
  <si>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</si>
  <si>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</si>
  <si>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</si>
  <si>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</si>
  <si>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</si>
  <si>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</si>
  <si>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</si>
  <si>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</si>
  <si>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</si>
  <si>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</si>
  <si>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</si>
  <si>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</si>
  <si>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</si>
  <si>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</si>
  <si>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</si>
  <si>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</si>
  <si>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</si>
  <si>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</si>
  <si>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</si>
  <si>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</si>
  <si>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</si>
  <si>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</si>
  <si>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</si>
  <si>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</si>
  <si>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</si>
  <si>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</si>
  <si>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</si>
  <si>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</si>
  <si>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</si>
  <si>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</si>
  <si>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</si>
  <si>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</si>
  <si>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</si>
  <si>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</si>
  <si>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</si>
  <si>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</si>
  <si>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</si>
  <si>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</si>
  <si>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</si>
  <si>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</si>
  <si>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</si>
  <si>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</si>
  <si>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</si>
  <si>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</si>
  <si>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</si>
  <si>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</si>
  <si>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</si>
  <si>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</si>
  <si>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</si>
  <si>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</si>
  <si>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</si>
  <si>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</si>
  <si>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</si>
  <si>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</si>
  <si>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</si>
  <si>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</si>
  <si>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</si>
  <si>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</si>
  <si>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</si>
  <si>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</si>
  <si>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</si>
  <si>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</si>
  <si>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</si>
  <si>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</si>
  <si>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</si>
  <si>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</si>
  <si>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</si>
  <si>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</si>
  <si>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</si>
  <si>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</si>
  <si>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</si>
  <si>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</si>
  <si>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</si>
  <si>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</si>
  <si>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</si>
  <si>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</si>
  <si>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</si>
  <si>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</si>
  <si>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</si>
  <si>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</si>
  <si>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</si>
  <si>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</si>
  <si>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</si>
  <si>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</si>
  <si>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</si>
  <si>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</si>
  <si>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</si>
  <si>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</si>
  <si>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</si>
  <si>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</si>
  <si>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</si>
  <si>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</si>
  <si>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</si>
  <si>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</si>
  <si>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</si>
  <si>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</si>
  <si>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</si>
  <si>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</si>
  <si>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</si>
  <si>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</si>
  <si>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</si>
  <si>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</si>
  <si>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</si>
  <si>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</si>
  <si>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</si>
  <si>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</si>
  <si>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</si>
  <si>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</si>
  <si>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</si>
  <si>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</si>
  <si>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</si>
  <si>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</si>
  <si>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</si>
  <si>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</si>
  <si>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</si>
  <si>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</si>
  <si>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</si>
  <si>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</si>
  <si>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</si>
  <si>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</si>
  <si>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</si>
  <si>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</si>
  <si>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</si>
  <si>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</si>
  <si>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</si>
  <si>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</si>
  <si>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</si>
  <si>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</si>
  <si>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</si>
  <si>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</si>
  <si>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</si>
  <si>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</si>
  <si>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</si>
  <si>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</si>
  <si>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</si>
  <si>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</si>
  <si>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</si>
  <si>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</si>
  <si>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</si>
  <si>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</si>
  <si>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</si>
  <si>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</si>
  <si>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</si>
  <si>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</si>
  <si>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</si>
  <si>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</si>
  <si>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</si>
  <si>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</si>
  <si>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</si>
  <si>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</si>
  <si>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</si>
  <si>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</si>
  <si>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</si>
  <si>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</si>
  <si>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</si>
  <si>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</si>
  <si>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</si>
  <si>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</si>
  <si>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</si>
  <si>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</si>
  <si>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</si>
  <si>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</si>
  <si>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</si>
  <si>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</si>
  <si>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</si>
  <si>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</si>
  <si>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</si>
  <si>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</si>
  <si>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</si>
  <si>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</si>
  <si>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</si>
  <si>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</si>
  <si>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</si>
  <si>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</si>
  <si>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</si>
  <si>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</si>
  <si>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</si>
  <si>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</si>
  <si>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</si>
  <si>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</si>
  <si>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</si>
  <si>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</si>
  <si>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</si>
  <si>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</si>
  <si>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</si>
  <si>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</si>
  <si>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</si>
  <si>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</si>
  <si>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</si>
  <si>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</si>
  <si>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</si>
  <si>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</si>
  <si>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</si>
  <si>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</si>
  <si>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</si>
  <si>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</si>
  <si>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</si>
  <si>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</si>
  <si>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</si>
  <si>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</si>
  <si>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</si>
  <si>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</si>
  <si>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</si>
  <si>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</si>
  <si>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</si>
  <si>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</si>
  <si>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</si>
  <si>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</si>
  <si>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</si>
  <si>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</si>
  <si>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</si>
  <si>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</si>
  <si>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</si>
  <si>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</si>
  <si>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</si>
  <si>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</si>
  <si>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</si>
  <si>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</si>
  <si>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</si>
  <si>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</si>
  <si>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</si>
  <si>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</si>
  <si>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</si>
  <si>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</si>
  <si>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</si>
  <si>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</si>
  <si>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</si>
  <si>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</si>
  <si>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</si>
  <si>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</si>
  <si>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</si>
  <si>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</si>
  <si>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</si>
  <si>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</si>
  <si>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</si>
  <si>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</si>
  <si>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</si>
  <si>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</si>
  <si>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</si>
  <si>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</si>
  <si>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</si>
  <si>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</si>
  <si>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</si>
  <si>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</si>
  <si>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</si>
  <si>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</si>
  <si>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</si>
  <si>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</si>
  <si>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</si>
  <si>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</si>
  <si>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</si>
  <si>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</si>
  <si>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</si>
  <si>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</si>
  <si>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</si>
  <si>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</si>
  <si>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</si>
  <si>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</si>
  <si>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</si>
  <si>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</si>
  <si>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</si>
  <si>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</si>
  <si>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</si>
  <si>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</si>
  <si>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</si>
  <si>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</si>
  <si>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</si>
  <si>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</si>
  <si>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</si>
  <si>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</si>
  <si>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</si>
  <si>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</si>
  <si>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</si>
  <si>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</si>
  <si>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</si>
  <si>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</si>
  <si>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</si>
  <si>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</si>
  <si>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</si>
  <si>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</si>
  <si>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</si>
  <si>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</si>
  <si>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</si>
  <si>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</si>
  <si>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</si>
  <si>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</si>
  <si>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</si>
  <si>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</si>
  <si>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</si>
  <si>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</si>
  <si>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</si>
  <si>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</si>
  <si>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</si>
  <si>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</si>
  <si>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</si>
  <si>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</si>
  <si>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</si>
  <si>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</si>
  <si>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</si>
  <si>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</si>
  <si>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</si>
  <si>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</si>
  <si>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</si>
  <si>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</si>
  <si>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</si>
  <si>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</si>
  <si>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</si>
  <si>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</si>
  <si>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</si>
  <si>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</si>
  <si>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</si>
  <si>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</si>
  <si>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</si>
  <si>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</si>
  <si>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</si>
  <si>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</si>
  <si>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</si>
  <si>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</si>
  <si>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</si>
  <si>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</si>
  <si>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</si>
  <si>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</si>
  <si>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</si>
  <si>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</si>
  <si>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</si>
  <si>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</si>
  <si>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</si>
  <si>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</si>
  <si>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</si>
  <si>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</si>
  <si>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</si>
  <si>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</si>
  <si>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</si>
  <si>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</si>
  <si>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</si>
  <si>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</si>
  <si>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</si>
  <si>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</si>
  <si>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</si>
  <si>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</si>
  <si>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</si>
  <si>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</si>
  <si>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</si>
  <si>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</si>
  <si>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</si>
  <si>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</si>
  <si>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</si>
  <si>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</si>
  <si>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</si>
  <si>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</si>
  <si>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</si>
  <si>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</si>
  <si>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</si>
  <si>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</si>
  <si>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</si>
  <si>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</si>
  <si>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</si>
  <si>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</si>
  <si>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</si>
  <si>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</si>
  <si>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</si>
  <si>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</si>
  <si>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</si>
  <si>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</si>
  <si>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</si>
  <si>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</si>
  <si>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</si>
  <si>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</si>
  <si>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</si>
  <si>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</si>
  <si>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Македонски Телеком АД Скопје</t>
  </si>
  <si>
    <t>Состојба на 31 Декември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</si>
</sst>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Univers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8" fillId="0" borderId="0"/>
    <xf numFmtId="0" fontId="33" fillId="0" borderId="0"/>
    <xf numFmtId="0" fontId="8" fillId="0" borderId="0"/>
    <xf numFmtId="0" fontId="16" fillId="0" borderId="0"/>
    <xf numFmtId="0" fontId="21" fillId="0" borderId="0"/>
    <xf numFmtId="0" fontId="3" fillId="6" borderId="1" applyBorder="0">
      <alignment vertical="center" wrapText="1"/>
    </xf>
    <xf numFmtId="0" fontId="34" fillId="7" borderId="0" applyBorder="0">
      <alignment vertical="center" wrapText="1"/>
    </xf>
    <xf numFmtId="0" fontId="2" fillId="0" borderId="0"/>
    <xf numFmtId="0" fontId="1" fillId="0" borderId="0"/>
    <xf numFmtId="0" fontId="2" fillId="0" borderId="0"/>
    <xf numFmtId="0" fontId="37" fillId="0" borderId="0"/>
  </cellStyleXfs>
  <cellXfs count="270">
    <xf numFmtId="0" fontId="0" fillId="0" borderId="0" xfId="0"/>
    <xf numFmtId="0" fontId="0" fillId="3" borderId="0" xfId="0" applyFill="1"/>
    <xf numFmtId="0" fontId="8" fillId="4" borderId="0" xfId="0" applyFont="1" applyFill="1"/>
    <xf numFmtId="0" fontId="8" fillId="4" borderId="0" xfId="0" applyFont="1" applyFill="1" applyBorder="1"/>
    <xf numFmtId="0" fontId="8" fillId="3" borderId="0" xfId="0" applyFont="1" applyFill="1"/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8" fillId="3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7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top" wrapText="1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 vertical="center"/>
    </xf>
    <xf numFmtId="3" fontId="24" fillId="4" borderId="4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8" fillId="4" borderId="2" xfId="0" applyFont="1" applyFill="1" applyBorder="1" applyAlignment="1" applyProtection="1">
      <alignment horizontal="left" vertical="top" wrapText="1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5" fillId="5" borderId="3" xfId="0" applyNumberFormat="1" applyFont="1" applyFill="1" applyBorder="1" applyAlignment="1" applyProtection="1">
      <alignment horizontal="right" vertical="center"/>
      <protection locked="0"/>
    </xf>
    <xf numFmtId="3" fontId="25" fillId="5" borderId="6" xfId="0" applyNumberFormat="1" applyFont="1" applyFill="1" applyBorder="1" applyAlignment="1" applyProtection="1">
      <alignment horizontal="right" vertical="center"/>
      <protection locked="0"/>
    </xf>
    <xf numFmtId="3" fontId="25" fillId="5" borderId="5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vertical="top" wrapText="1"/>
    </xf>
    <xf numFmtId="0" fontId="15" fillId="4" borderId="7" xfId="0" applyFont="1" applyFill="1" applyBorder="1" applyAlignment="1">
      <alignment vertical="center" wrapText="1"/>
    </xf>
    <xf numFmtId="0" fontId="29" fillId="4" borderId="2" xfId="0" applyFont="1" applyFill="1" applyBorder="1" applyAlignment="1" applyProtection="1">
      <alignment horizontal="left" vertical="top" wrapText="1"/>
      <protection locked="0"/>
    </xf>
    <xf numFmtId="3" fontId="29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center" vertical="center" wrapText="1"/>
    </xf>
    <xf numFmtId="0" fontId="17" fillId="4" borderId="2" xfId="6" applyNumberFormat="1" applyFont="1" applyFill="1" applyBorder="1" applyAlignment="1" applyProtection="1">
      <alignment horizontal="left" vertical="top" wrapText="1"/>
      <protection locked="0"/>
    </xf>
    <xf numFmtId="0" fontId="8" fillId="0" borderId="0" xfId="3"/>
    <xf numFmtId="0" fontId="36" fillId="0" borderId="0" xfId="3" applyFont="1"/>
    <xf numFmtId="0" fontId="8" fillId="0" borderId="8" xfId="3" applyBorder="1"/>
    <xf numFmtId="0" fontId="8" fillId="0" borderId="0" xfId="3" applyBorder="1"/>
    <xf numFmtId="0" fontId="8" fillId="0" borderId="9" xfId="3" applyBorder="1"/>
    <xf numFmtId="0" fontId="8" fillId="0" borderId="0" xfId="3" applyAlignment="1">
      <alignment vertical="center"/>
    </xf>
    <xf numFmtId="0" fontId="8" fillId="0" borderId="8" xfId="3" applyBorder="1" applyAlignment="1">
      <alignment vertical="center"/>
    </xf>
    <xf numFmtId="0" fontId="8" fillId="0" borderId="0" xfId="3" applyBorder="1" applyAlignment="1">
      <alignment vertical="center"/>
    </xf>
    <xf numFmtId="0" fontId="8" fillId="0" borderId="9" xfId="3" applyBorder="1" applyAlignment="1">
      <alignment vertical="center"/>
    </xf>
    <xf numFmtId="0" fontId="3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Alignment="1">
      <alignment horizontal="left" vertical="center"/>
    </xf>
    <xf numFmtId="0" fontId="8" fillId="0" borderId="0" xfId="3" applyFont="1"/>
    <xf numFmtId="0" fontId="31" fillId="0" borderId="0" xfId="3" applyFont="1" applyAlignment="1">
      <alignment vertical="top" wrapText="1"/>
    </xf>
    <xf numFmtId="0" fontId="31" fillId="0" borderId="0" xfId="3" applyFont="1" applyAlignment="1">
      <alignment vertical="top"/>
    </xf>
    <xf numFmtId="0" fontId="8" fillId="0" borderId="17" xfId="3" applyBorder="1" applyAlignment="1">
      <alignment vertical="center"/>
    </xf>
    <xf numFmtId="0" fontId="8" fillId="0" borderId="18" xfId="3" applyFont="1" applyBorder="1" applyAlignment="1">
      <alignment vertical="center"/>
    </xf>
    <xf numFmtId="0" fontId="35" fillId="0" borderId="0" xfId="2" applyAlignment="1">
      <alignment horizontal="left" vertical="center" indent="2"/>
    </xf>
    <xf numFmtId="0" fontId="8" fillId="0" borderId="18" xfId="3" applyBorder="1" applyAlignment="1">
      <alignment vertical="center"/>
    </xf>
    <xf numFmtId="0" fontId="8" fillId="0" borderId="19" xfId="3" applyFont="1" applyBorder="1" applyAlignment="1">
      <alignment vertical="center"/>
    </xf>
    <xf numFmtId="0" fontId="32" fillId="0" borderId="0" xfId="3" applyFont="1" applyAlignment="1">
      <alignment vertical="center"/>
    </xf>
    <xf numFmtId="0" fontId="8" fillId="0" borderId="10" xfId="3" applyBorder="1"/>
    <xf numFmtId="0" fontId="8" fillId="0" borderId="11" xfId="3" applyBorder="1"/>
    <xf numFmtId="0" fontId="8" fillId="0" borderId="12" xfId="3" applyBorder="1"/>
    <xf numFmtId="0" fontId="8" fillId="4" borderId="0" xfId="3" applyFont="1" applyFill="1" applyAlignment="1" applyProtection="1">
      <alignment horizontal="right" vertical="top" wrapText="1"/>
      <protection locked="0"/>
    </xf>
    <xf numFmtId="0" fontId="5" fillId="4" borderId="0" xfId="3" applyFont="1" applyFill="1" applyAlignment="1">
      <alignment horizontal="left" vertical="center" wrapText="1"/>
    </xf>
    <xf numFmtId="0" fontId="5" fillId="4" borderId="0" xfId="3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>
      <alignment horizontal="center" vertical="top" wrapText="1"/>
    </xf>
    <xf numFmtId="0" fontId="8" fillId="4" borderId="0" xfId="3" applyFont="1" applyFill="1" applyAlignment="1" applyProtection="1">
      <alignment horizontal="right"/>
      <protection locked="0"/>
    </xf>
    <xf numFmtId="0" fontId="5" fillId="4" borderId="0" xfId="3" applyFont="1" applyFill="1" applyAlignment="1" applyProtection="1">
      <alignment horizontal="left"/>
      <protection locked="0"/>
    </xf>
    <xf numFmtId="0" fontId="5" fillId="4" borderId="0" xfId="3" applyFont="1" applyFill="1" applyBorder="1"/>
    <xf numFmtId="0" fontId="5" fillId="4" borderId="0" xfId="3" applyFont="1" applyFill="1" applyAlignment="1">
      <alignment horizontal="left"/>
    </xf>
    <xf numFmtId="0" fontId="8" fillId="4" borderId="2" xfId="3" applyFont="1" applyFill="1" applyBorder="1" applyAlignment="1" applyProtection="1">
      <alignment horizontal="center" vertical="center" wrapText="1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8" fillId="4" borderId="2" xfId="3" applyNumberFormat="1" applyFont="1" applyFill="1" applyBorder="1" applyAlignment="1" applyProtection="1">
      <alignment horizontal="right" vertical="center"/>
      <protection locked="0"/>
    </xf>
    <xf numFmtId="3" fontId="8" fillId="5" borderId="2" xfId="3" applyNumberFormat="1" applyFont="1" applyFill="1" applyBorder="1" applyAlignment="1" applyProtection="1">
      <alignment horizontal="right" vertical="center"/>
      <protection locked="0"/>
    </xf>
    <xf numFmtId="3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3" applyNumberFormat="1" applyFont="1" applyFill="1" applyBorder="1" applyAlignment="1" applyProtection="1">
      <alignment horizontal="right" vertical="center"/>
      <protection locked="0"/>
    </xf>
    <xf numFmtId="0" fontId="5" fillId="2" borderId="2" xfId="3" applyFont="1" applyFill="1" applyBorder="1" applyProtection="1">
      <protection locked="0"/>
    </xf>
    <xf numFmtId="0" fontId="5" fillId="2" borderId="2" xfId="3" applyFont="1" applyFill="1" applyBorder="1" applyAlignment="1" applyProtection="1">
      <alignment horizontal="left" vertical="top" wrapText="1"/>
      <protection locked="0"/>
    </xf>
    <xf numFmtId="3" fontId="8" fillId="2" borderId="2" xfId="3" applyNumberFormat="1" applyFill="1" applyBorder="1" applyAlignment="1" applyProtection="1">
      <alignment horizontal="right" vertical="center"/>
      <protection locked="0"/>
    </xf>
    <xf numFmtId="0" fontId="26" fillId="2" borderId="2" xfId="3" applyFont="1" applyFill="1" applyBorder="1" applyAlignment="1" applyProtection="1">
      <alignment horizontal="left" vertical="center" wrapText="1"/>
      <protection locked="0"/>
    </xf>
    <xf numFmtId="0" fontId="5" fillId="0" borderId="20" xfId="3" applyFont="1" applyBorder="1" applyAlignment="1" applyProtection="1">
      <alignment horizontal="left" vertical="center"/>
      <protection locked="0"/>
    </xf>
    <xf numFmtId="0" fontId="5" fillId="0" borderId="20" xfId="3" applyFont="1" applyBorder="1" applyAlignment="1" applyProtection="1">
      <alignment vertical="center"/>
      <protection locked="0"/>
    </xf>
    <xf numFmtId="0" fontId="5" fillId="0" borderId="21" xfId="3" applyFont="1" applyBorder="1" applyAlignment="1" applyProtection="1">
      <alignment horizontal="left" vertical="center"/>
      <protection locked="0"/>
    </xf>
    <xf numFmtId="0" fontId="5" fillId="0" borderId="2" xfId="6" applyNumberFormat="1" applyFont="1" applyFill="1" applyBorder="1" applyAlignment="1" applyProtection="1">
      <alignment horizontal="left" vertical="top" wrapText="1"/>
      <protection locked="0"/>
    </xf>
    <xf numFmtId="0" fontId="8" fillId="0" borderId="2" xfId="6" applyNumberFormat="1" applyFont="1" applyFill="1" applyBorder="1" applyAlignment="1" applyProtection="1">
      <alignment horizontal="left" vertical="top" wrapText="1"/>
      <protection locked="0"/>
    </xf>
    <xf numFmtId="0" fontId="18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26" fillId="0" borderId="2" xfId="3" applyFont="1" applyFill="1" applyBorder="1" applyAlignment="1" applyProtection="1">
      <alignment horizontal="left" vertical="top" wrapText="1"/>
      <protection locked="0"/>
    </xf>
    <xf numFmtId="0" fontId="18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2" xfId="6" applyNumberFormat="1" applyFont="1" applyFill="1" applyBorder="1" applyAlignment="1" applyProtection="1">
      <alignment horizontal="left" vertical="top" wrapText="1"/>
      <protection locked="0"/>
    </xf>
    <xf numFmtId="3" fontId="5" fillId="5" borderId="2" xfId="3" applyNumberFormat="1" applyFont="1" applyFill="1" applyBorder="1" applyAlignment="1" applyProtection="1">
      <alignment horizontal="right" vertical="center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10" fillId="0" borderId="2" xfId="3" applyFont="1" applyFill="1" applyBorder="1" applyAlignment="1" applyProtection="1">
      <alignment horizontal="left" vertical="top" wrapText="1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8" fillId="4" borderId="0" xfId="3" applyFill="1" applyAlignment="1" applyProtection="1">
      <alignment horizontal="right" vertical="center" wrapText="1"/>
    </xf>
    <xf numFmtId="0" fontId="8" fillId="3" borderId="0" xfId="3" applyFill="1" applyProtection="1"/>
    <xf numFmtId="0" fontId="5" fillId="4" borderId="0" xfId="3" applyFont="1" applyFill="1" applyAlignment="1" applyProtection="1">
      <alignment horizontal="left" vertical="center" wrapText="1"/>
    </xf>
    <xf numFmtId="0" fontId="8" fillId="4" borderId="0" xfId="3" applyFill="1" applyAlignment="1" applyProtection="1">
      <alignment horizontal="right"/>
    </xf>
    <xf numFmtId="49" fontId="24" fillId="4" borderId="0" xfId="3" applyNumberFormat="1" applyFont="1" applyFill="1" applyAlignment="1" applyProtection="1">
      <alignment horizontal="center" vertical="center" wrapText="1"/>
    </xf>
    <xf numFmtId="0" fontId="8" fillId="4" borderId="0" xfId="3" applyFont="1" applyFill="1" applyAlignment="1" applyProtection="1">
      <alignment horizontal="right"/>
    </xf>
    <xf numFmtId="0" fontId="5" fillId="4" borderId="0" xfId="3" applyFont="1" applyFill="1" applyAlignment="1" applyProtection="1">
      <alignment horizontal="left"/>
    </xf>
    <xf numFmtId="0" fontId="8" fillId="4" borderId="0" xfId="3" applyFill="1" applyProtection="1"/>
    <xf numFmtId="0" fontId="8" fillId="3" borderId="0" xfId="3" applyFont="1" applyFill="1" applyProtection="1"/>
    <xf numFmtId="0" fontId="27" fillId="4" borderId="2" xfId="3" applyFont="1" applyFill="1" applyBorder="1" applyAlignment="1" applyProtection="1">
      <alignment horizontal="center" vertical="center" wrapText="1" shrinkToFit="1"/>
    </xf>
    <xf numFmtId="0" fontId="27" fillId="4" borderId="2" xfId="3" applyFont="1" applyFill="1" applyBorder="1" applyAlignment="1" applyProtection="1">
      <alignment horizontal="center" vertical="center" wrapText="1"/>
    </xf>
    <xf numFmtId="0" fontId="27" fillId="3" borderId="0" xfId="3" applyFont="1" applyFill="1" applyAlignment="1" applyProtection="1">
      <alignment horizontal="center" vertical="center" wrapText="1"/>
    </xf>
    <xf numFmtId="0" fontId="23" fillId="3" borderId="0" xfId="3" applyFont="1" applyFill="1" applyProtection="1"/>
    <xf numFmtId="0" fontId="8" fillId="4" borderId="0" xfId="3" applyFont="1" applyFill="1" applyProtection="1"/>
    <xf numFmtId="0" fontId="8" fillId="4" borderId="0" xfId="3" applyFont="1" applyFill="1" applyAlignment="1" applyProtection="1">
      <alignment horizontal="right" vertical="top" wrapText="1"/>
    </xf>
    <xf numFmtId="0" fontId="5" fillId="4" borderId="0" xfId="3" applyFont="1" applyFill="1" applyBorder="1" applyAlignment="1" applyProtection="1">
      <alignment horizontal="center" vertical="top" wrapText="1"/>
    </xf>
    <xf numFmtId="49" fontId="5" fillId="4" borderId="0" xfId="3" applyNumberFormat="1" applyFont="1" applyFill="1" applyBorder="1" applyAlignment="1" applyProtection="1">
      <alignment horizontal="left" vertical="top" wrapText="1"/>
    </xf>
    <xf numFmtId="0" fontId="5" fillId="4" borderId="0" xfId="3" applyFont="1" applyFill="1" applyBorder="1" applyProtection="1"/>
    <xf numFmtId="0" fontId="8" fillId="4" borderId="0" xfId="3" applyFont="1" applyFill="1" applyBorder="1" applyProtection="1"/>
    <xf numFmtId="0" fontId="12" fillId="4" borderId="0" xfId="3" applyFont="1" applyFill="1" applyAlignment="1" applyProtection="1">
      <alignment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23" fillId="3" borderId="0" xfId="3" applyFont="1" applyFill="1" applyAlignment="1" applyProtection="1">
      <alignment horizontal="center"/>
    </xf>
    <xf numFmtId="0" fontId="5" fillId="0" borderId="0" xfId="3" applyFont="1" applyProtection="1"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5" fillId="4" borderId="0" xfId="3" applyFont="1" applyFill="1" applyAlignment="1" applyProtection="1">
      <alignment horizontal="center" vertical="center" wrapText="1"/>
    </xf>
    <xf numFmtId="0" fontId="20" fillId="4" borderId="2" xfId="3" applyFont="1" applyFill="1" applyBorder="1" applyAlignment="1" applyProtection="1">
      <alignment horizontal="center" vertical="center" wrapText="1"/>
    </xf>
    <xf numFmtId="0" fontId="26" fillId="2" borderId="2" xfId="3" applyFont="1" applyFill="1" applyBorder="1" applyAlignment="1" applyProtection="1">
      <alignment horizontal="left" vertical="center" wrapText="1"/>
    </xf>
    <xf numFmtId="3" fontId="8" fillId="2" borderId="2" xfId="3" applyNumberFormat="1" applyFill="1" applyBorder="1" applyAlignment="1" applyProtection="1">
      <alignment horizontal="right" vertical="center"/>
    </xf>
    <xf numFmtId="0" fontId="5" fillId="4" borderId="2" xfId="6" applyNumberFormat="1" applyFont="1" applyFill="1" applyBorder="1" applyAlignment="1" applyProtection="1">
      <alignment horizontal="left" vertical="center" wrapText="1"/>
    </xf>
    <xf numFmtId="3" fontId="5" fillId="4" borderId="2" xfId="3" applyNumberFormat="1" applyFont="1" applyFill="1" applyBorder="1" applyAlignment="1" applyProtection="1">
      <alignment horizontal="right" vertical="center"/>
    </xf>
    <xf numFmtId="0" fontId="8" fillId="4" borderId="2" xfId="6" applyNumberFormat="1" applyFont="1" applyFill="1" applyBorder="1" applyAlignment="1" applyProtection="1">
      <alignment horizontal="left" vertical="center" wrapText="1"/>
    </xf>
    <xf numFmtId="3" fontId="8" fillId="4" borderId="2" xfId="3" applyNumberFormat="1" applyFill="1" applyBorder="1" applyAlignment="1" applyProtection="1">
      <alignment horizontal="right" vertical="center"/>
    </xf>
    <xf numFmtId="0" fontId="18" fillId="4" borderId="2" xfId="6" applyNumberFormat="1" applyFont="1" applyFill="1" applyBorder="1" applyAlignment="1" applyProtection="1">
      <alignment horizontal="left" vertical="center" wrapText="1"/>
    </xf>
    <xf numFmtId="3" fontId="8" fillId="4" borderId="2" xfId="3" applyNumberFormat="1" applyFont="1" applyFill="1" applyBorder="1" applyAlignment="1" applyProtection="1">
      <alignment horizontal="right" vertical="center"/>
    </xf>
    <xf numFmtId="0" fontId="5" fillId="3" borderId="0" xfId="3" applyFont="1" applyFill="1" applyProtection="1"/>
    <xf numFmtId="0" fontId="8" fillId="0" borderId="2" xfId="3" applyFont="1" applyBorder="1" applyAlignment="1" applyProtection="1">
      <alignment horizontal="left" vertical="center" wrapText="1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0" fontId="5" fillId="2" borderId="2" xfId="3" applyFont="1" applyFill="1" applyBorder="1" applyAlignment="1" applyProtection="1">
      <alignment horizontal="left" vertical="center" wrapText="1"/>
    </xf>
    <xf numFmtId="3" fontId="5" fillId="2" borderId="2" xfId="3" applyNumberFormat="1" applyFont="1" applyFill="1" applyBorder="1" applyProtection="1"/>
    <xf numFmtId="0" fontId="26" fillId="4" borderId="2" xfId="3" applyFont="1" applyFill="1" applyBorder="1" applyAlignment="1" applyProtection="1">
      <alignment horizontal="left" vertical="center" wrapText="1"/>
    </xf>
    <xf numFmtId="0" fontId="8" fillId="4" borderId="2" xfId="3" applyFill="1" applyBorder="1" applyAlignment="1" applyProtection="1">
      <alignment horizontal="left" vertical="center" wrapText="1"/>
    </xf>
    <xf numFmtId="0" fontId="18" fillId="4" borderId="2" xfId="3" applyNumberFormat="1" applyFont="1" applyFill="1" applyBorder="1" applyAlignment="1" applyProtection="1">
      <alignment horizontal="left" vertical="center" wrapText="1" shrinkToFit="1"/>
    </xf>
    <xf numFmtId="0" fontId="26" fillId="4" borderId="2" xfId="6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Protection="1"/>
    <xf numFmtId="0" fontId="8" fillId="4" borderId="0" xfId="0" applyFont="1" applyFill="1" applyBorder="1" applyProtection="1"/>
    <xf numFmtId="0" fontId="0" fillId="3" borderId="0" xfId="0" applyFill="1" applyProtection="1"/>
    <xf numFmtId="0" fontId="8" fillId="4" borderId="0" xfId="0" applyFont="1" applyFill="1" applyAlignment="1" applyProtection="1">
      <alignment horizontal="right" vertical="top" wrapText="1"/>
    </xf>
    <xf numFmtId="49" fontId="5" fillId="4" borderId="0" xfId="0" applyNumberFormat="1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center" vertical="top" wrapText="1"/>
    </xf>
    <xf numFmtId="0" fontId="8" fillId="4" borderId="0" xfId="0" applyFont="1" applyFill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center" vertical="center" wrapText="1"/>
    </xf>
    <xf numFmtId="0" fontId="4" fillId="3" borderId="0" xfId="0" applyFont="1" applyFill="1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8" fillId="4" borderId="2" xfId="3" applyFont="1" applyFill="1" applyBorder="1" applyAlignment="1" applyProtection="1">
      <alignment horizontal="center" vertical="center" wrapText="1"/>
    </xf>
    <xf numFmtId="0" fontId="5" fillId="0" borderId="0" xfId="3" applyFont="1" applyProtection="1"/>
    <xf numFmtId="0" fontId="8" fillId="3" borderId="0" xfId="0" applyFont="1" applyFill="1" applyProtection="1"/>
    <xf numFmtId="0" fontId="8" fillId="0" borderId="2" xfId="3" applyFont="1" applyFill="1" applyBorder="1" applyAlignment="1" applyProtection="1">
      <alignment horizontal="left" vertical="top" wrapText="1"/>
    </xf>
    <xf numFmtId="3" fontId="8" fillId="5" borderId="2" xfId="3" applyNumberFormat="1" applyFont="1" applyFill="1" applyBorder="1" applyAlignment="1" applyProtection="1">
      <alignment horizontal="right" vertical="center"/>
    </xf>
    <xf numFmtId="3" fontId="8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left" vertical="top" wrapText="1"/>
    </xf>
    <xf numFmtId="0" fontId="10" fillId="0" borderId="2" xfId="3" applyFont="1" applyFill="1" applyBorder="1" applyAlignment="1" applyProtection="1">
      <alignment horizontal="left" vertical="top" wrapText="1"/>
    </xf>
    <xf numFmtId="3" fontId="5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8" fillId="3" borderId="0" xfId="0" applyFont="1" applyFill="1" applyBorder="1" applyProtection="1"/>
    <xf numFmtId="0" fontId="5" fillId="4" borderId="0" xfId="0" applyFont="1" applyFill="1" applyBorder="1" applyProtection="1"/>
    <xf numFmtId="0" fontId="8" fillId="4" borderId="0" xfId="0" applyFont="1" applyFill="1" applyBorder="1" applyAlignment="1" applyProtection="1">
      <alignment horizontal="right" vertical="top" wrapText="1"/>
    </xf>
    <xf numFmtId="49" fontId="5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 applyProtection="1">
      <alignment vertical="top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left" vertical="top" wrapText="1"/>
    </xf>
    <xf numFmtId="3" fontId="29" fillId="4" borderId="2" xfId="0" applyNumberFormat="1" applyFont="1" applyFill="1" applyBorder="1" applyAlignment="1" applyProtection="1">
      <alignment horizontal="right" vertical="center" wrapText="1"/>
    </xf>
    <xf numFmtId="0" fontId="5" fillId="4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 wrapText="1"/>
    </xf>
    <xf numFmtId="0" fontId="8" fillId="4" borderId="2" xfId="0" applyFont="1" applyFill="1" applyBorder="1" applyAlignment="1" applyProtection="1">
      <alignment horizontal="left" vertical="top" wrapText="1"/>
    </xf>
    <xf numFmtId="3" fontId="8" fillId="4" borderId="2" xfId="0" applyNumberFormat="1" applyFont="1" applyFill="1" applyBorder="1" applyAlignment="1" applyProtection="1">
      <alignment horizontal="right" vertical="center" wrapText="1"/>
    </xf>
    <xf numFmtId="0" fontId="8" fillId="4" borderId="13" xfId="0" applyFont="1" applyFill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5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5" fillId="4" borderId="0" xfId="0" applyFont="1" applyFill="1" applyBorder="1" applyAlignment="1" applyProtection="1">
      <alignment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left" vertical="top" wrapText="1"/>
    </xf>
    <xf numFmtId="3" fontId="25" fillId="4" borderId="3" xfId="0" applyNumberFormat="1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left" vertical="top" wrapText="1"/>
    </xf>
    <xf numFmtId="3" fontId="25" fillId="4" borderId="6" xfId="0" applyNumberFormat="1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3" fontId="25" fillId="4" borderId="5" xfId="0" applyNumberFormat="1" applyFont="1" applyFill="1" applyBorder="1" applyAlignment="1" applyProtection="1">
      <alignment horizontal="right" vertical="center"/>
    </xf>
    <xf numFmtId="3" fontId="5" fillId="4" borderId="5" xfId="0" applyNumberFormat="1" applyFont="1" applyFill="1" applyBorder="1" applyAlignment="1" applyProtection="1">
      <alignment horizontal="right" vertical="center"/>
    </xf>
    <xf numFmtId="0" fontId="5" fillId="0" borderId="22" xfId="3" applyFont="1" applyBorder="1" applyAlignment="1" applyProtection="1">
      <alignment vertical="center"/>
    </xf>
    <xf numFmtId="0" fontId="5" fillId="0" borderId="23" xfId="3" applyFont="1" applyBorder="1" applyAlignment="1" applyProtection="1">
      <alignment vertical="center"/>
    </xf>
    <xf numFmtId="0" fontId="5" fillId="0" borderId="22" xfId="3" applyFont="1" applyBorder="1" applyAlignment="1" applyProtection="1">
      <alignment horizontal="left" vertical="center"/>
    </xf>
    <xf numFmtId="0" fontId="5" fillId="0" borderId="23" xfId="3" applyFont="1" applyBorder="1" applyAlignment="1" applyProtection="1">
      <alignment horizontal="left" vertical="center"/>
    </xf>
    <xf numFmtId="0" fontId="8" fillId="0" borderId="24" xfId="3" applyFont="1" applyBorder="1" applyAlignment="1" applyProtection="1">
      <alignment vertical="center"/>
    </xf>
    <xf numFmtId="0" fontId="8" fillId="0" borderId="25" xfId="3" applyBorder="1" applyAlignment="1" applyProtection="1">
      <alignment horizontal="left" vertical="center"/>
    </xf>
    <xf numFmtId="0" fontId="8" fillId="0" borderId="26" xfId="3" applyBorder="1" applyAlignment="1" applyProtection="1">
      <alignment horizontal="left" vertical="center"/>
    </xf>
    <xf numFmtId="0" fontId="8" fillId="0" borderId="27" xfId="3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3" fontId="29" fillId="4" borderId="2" xfId="10" applyNumberFormat="1" applyFont="1" applyFill="1" applyBorder="1" applyAlignment="1" applyProtection="1">
      <alignment horizontal="right" vertical="center" wrapText="1"/>
      <protection locked="0"/>
    </xf>
    <xf numFmtId="3" fontId="2" fillId="5" borderId="2" xfId="10" applyNumberFormat="1" applyFont="1" applyFill="1" applyBorder="1" applyAlignment="1" applyProtection="1">
      <alignment horizontal="right" vertical="center" wrapText="1"/>
      <protection locked="0"/>
    </xf>
    <xf numFmtId="3" fontId="2" fillId="4" borderId="2" xfId="10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2" applyAlignment="1">
      <alignment horizontal="left" vertical="center"/>
    </xf>
    <xf numFmtId="0" fontId="22" fillId="0" borderId="14" xfId="3" applyFont="1" applyBorder="1" applyAlignment="1">
      <alignment horizontal="center" vertical="top"/>
    </xf>
    <xf numFmtId="0" fontId="22" fillId="0" borderId="15" xfId="3" applyFont="1" applyBorder="1" applyAlignment="1">
      <alignment horizontal="center" vertical="top"/>
    </xf>
    <xf numFmtId="0" fontId="22" fillId="0" borderId="16" xfId="3" applyFont="1" applyBorder="1" applyAlignment="1">
      <alignment horizontal="center" vertical="top"/>
    </xf>
    <xf numFmtId="0" fontId="22" fillId="0" borderId="0" xfId="3" applyFont="1" applyAlignment="1">
      <alignment horizontal="center" vertical="top"/>
    </xf>
    <xf numFmtId="0" fontId="30" fillId="0" borderId="8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5" fillId="0" borderId="28" xfId="3" applyNumberFormat="1" applyFont="1" applyBorder="1" applyAlignment="1" applyProtection="1">
      <alignment horizontal="left" vertical="center"/>
      <protection locked="0"/>
    </xf>
    <xf numFmtId="49" fontId="5" fillId="0" borderId="29" xfId="3" applyNumberFormat="1" applyFont="1" applyBorder="1" applyAlignment="1" applyProtection="1">
      <alignment horizontal="left" vertical="center"/>
      <protection locked="0"/>
    </xf>
    <xf numFmtId="49" fontId="5" fillId="0" borderId="30" xfId="3" applyNumberFormat="1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left" vertical="center" indent="1"/>
    </xf>
    <xf numFmtId="0" fontId="35" fillId="0" borderId="0" xfId="2" applyBorder="1" applyAlignment="1">
      <alignment horizontal="left" vertical="center" indent="2"/>
    </xf>
    <xf numFmtId="0" fontId="35" fillId="0" borderId="9" xfId="2" applyBorder="1" applyAlignment="1">
      <alignment horizontal="left" vertical="center" indent="2"/>
    </xf>
    <xf numFmtId="0" fontId="35" fillId="0" borderId="0" xfId="2" applyAlignment="1">
      <alignment horizontal="left" vertical="center" indent="2"/>
    </xf>
    <xf numFmtId="0" fontId="13" fillId="0" borderId="0" xfId="1" applyBorder="1" applyAlignment="1" applyProtection="1">
      <alignment horizontal="left" vertical="center"/>
      <protection locked="0"/>
    </xf>
    <xf numFmtId="0" fontId="13" fillId="0" borderId="9" xfId="1" applyBorder="1" applyAlignment="1" applyProtection="1">
      <alignment horizontal="left" vertical="center"/>
      <protection locked="0"/>
    </xf>
    <xf numFmtId="0" fontId="5" fillId="0" borderId="20" xfId="3" applyFont="1" applyBorder="1" applyAlignment="1" applyProtection="1">
      <alignment horizontal="left" vertical="center"/>
      <protection locked="0"/>
    </xf>
    <xf numFmtId="0" fontId="5" fillId="0" borderId="22" xfId="3" applyFont="1" applyBorder="1" applyAlignment="1" applyProtection="1">
      <alignment horizontal="left" vertical="center"/>
      <protection locked="0"/>
    </xf>
    <xf numFmtId="0" fontId="5" fillId="0" borderId="23" xfId="3" applyFont="1" applyBorder="1" applyAlignment="1" applyProtection="1">
      <alignment horizontal="left" vertical="center"/>
      <protection locked="0"/>
    </xf>
    <xf numFmtId="0" fontId="8" fillId="0" borderId="0" xfId="3" applyAlignment="1">
      <alignment horizontal="left" vertical="center"/>
    </xf>
    <xf numFmtId="49" fontId="5" fillId="4" borderId="0" xfId="3" applyNumberFormat="1" applyFont="1" applyFill="1" applyAlignment="1" applyProtection="1">
      <alignment horizontal="left" vertical="center" wrapText="1"/>
    </xf>
    <xf numFmtId="0" fontId="8" fillId="4" borderId="0" xfId="3" applyFont="1" applyFill="1" applyAlignment="1" applyProtection="1">
      <alignment horizontal="center" vertical="center" wrapText="1"/>
    </xf>
    <xf numFmtId="0" fontId="4" fillId="4" borderId="11" xfId="3" applyFont="1" applyFill="1" applyBorder="1" applyAlignment="1" applyProtection="1">
      <alignment horizontal="center"/>
    </xf>
    <xf numFmtId="0" fontId="11" fillId="4" borderId="0" xfId="3" applyFont="1" applyFill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6" fillId="4" borderId="2" xfId="3" applyFont="1" applyFill="1" applyBorder="1" applyAlignment="1" applyProtection="1">
      <alignment horizontal="center" vertical="center" wrapText="1"/>
    </xf>
    <xf numFmtId="0" fontId="12" fillId="4" borderId="0" xfId="3" applyFont="1" applyFill="1" applyAlignment="1" applyProtection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49" fontId="5" fillId="4" borderId="0" xfId="3" applyNumberFormat="1" applyFont="1" applyFill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5" fillId="4" borderId="0" xfId="3" applyFont="1" applyFill="1" applyAlignment="1">
      <alignment horizontal="left" vertical="center" wrapText="1"/>
    </xf>
    <xf numFmtId="0" fontId="5" fillId="4" borderId="0" xfId="3" applyFont="1" applyFill="1" applyAlignment="1" applyProtection="1">
      <alignment horizontal="left" vertical="center" wrapText="1"/>
    </xf>
    <xf numFmtId="0" fontId="4" fillId="4" borderId="0" xfId="3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</xf>
    <xf numFmtId="49" fontId="5" fillId="4" borderId="0" xfId="0" applyNumberFormat="1" applyFont="1" applyFill="1" applyAlignment="1" applyProtection="1">
      <alignment horizontal="center" vertical="center" wrapText="1"/>
    </xf>
    <xf numFmtId="49" fontId="7" fillId="4" borderId="0" xfId="0" applyNumberFormat="1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 wrapText="1"/>
    </xf>
  </cellXfs>
  <cellStyles count="14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 5" xfId="11"/>
    <cellStyle name="Normal 5 2" xfId="10"/>
    <cellStyle name="Normal 6" xfId="12"/>
    <cellStyle name="Normal_BS" xfId="6"/>
    <cellStyle name="Normal_TFI-FIN" xfId="7"/>
    <cellStyle name="Standard_UKV_Pos.Nr_DTAG_Entwurf_Update_05-03-01_neu1_RRI" xfId="13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.seinet.com.mk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zoomScale="70" zoomScaleNormal="70" workbookViewId="0">
      <selection activeCell="C23" sqref="C23"/>
    </sheetView>
  </sheetViews>
  <sheetFormatPr defaultRowHeight="12.75" x14ac:dyDescent="0.2"/>
  <cols>
    <col min="1" max="1" width="9.140625" style="35"/>
    <col min="2" max="2" width="17.7109375" style="35" customWidth="1"/>
    <col min="3" max="3" width="16.42578125" style="35" customWidth="1"/>
    <col min="4" max="9" width="9.140625" style="35"/>
    <col min="10" max="17" width="9.140625" style="40"/>
    <col min="18" max="249" width="9.140625" style="35"/>
    <col min="250" max="250" width="12.42578125" style="35" customWidth="1"/>
    <col min="251" max="251" width="23.42578125" style="35" customWidth="1"/>
    <col min="252" max="252" width="21.28515625" style="35" customWidth="1"/>
    <col min="253" max="253" width="22.140625" style="35" customWidth="1"/>
    <col min="254" max="16384" width="9.140625" style="35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36"/>
    </row>
    <row r="2" spans="1:250" ht="19.5" customHeight="1" x14ac:dyDescent="0.2">
      <c r="A2" s="37"/>
      <c r="B2" s="38"/>
      <c r="C2" s="38"/>
      <c r="D2" s="38"/>
      <c r="E2" s="38"/>
      <c r="F2" s="38"/>
      <c r="G2" s="38"/>
      <c r="H2" s="39"/>
      <c r="T2" s="36"/>
      <c r="U2" s="36"/>
      <c r="V2" s="36"/>
      <c r="W2" s="36"/>
      <c r="X2" s="36"/>
      <c r="Y2" s="36"/>
      <c r="IP2" s="36"/>
    </row>
    <row r="3" spans="1:250" ht="19.5" customHeight="1" x14ac:dyDescent="0.2">
      <c r="A3" s="37"/>
      <c r="B3" s="38"/>
      <c r="C3" s="38"/>
      <c r="D3" s="38"/>
      <c r="E3" s="38"/>
      <c r="F3" s="38"/>
      <c r="G3" s="38"/>
      <c r="H3" s="39"/>
      <c r="T3" s="36" t="s">
        <v>303</v>
      </c>
      <c r="U3" s="36" t="s">
        <v>304</v>
      </c>
      <c r="V3" s="36" t="s">
        <v>305</v>
      </c>
      <c r="W3" s="36"/>
      <c r="X3" s="36"/>
      <c r="Y3" s="36"/>
      <c r="IP3" s="36"/>
    </row>
    <row r="4" spans="1:250" s="40" customFormat="1" ht="17.25" customHeight="1" x14ac:dyDescent="0.2">
      <c r="A4" s="41"/>
      <c r="B4" s="42"/>
      <c r="C4" s="42"/>
      <c r="D4" s="42"/>
      <c r="E4" s="42"/>
      <c r="F4" s="42"/>
      <c r="G4" s="42"/>
      <c r="H4" s="43"/>
      <c r="T4" s="44" t="s">
        <v>236</v>
      </c>
      <c r="U4" s="44">
        <v>2011</v>
      </c>
      <c r="V4" s="44" t="s">
        <v>306</v>
      </c>
      <c r="W4" s="44"/>
      <c r="X4" s="44"/>
      <c r="Y4" s="44"/>
      <c r="IP4" s="44"/>
    </row>
    <row r="5" spans="1:250" s="40" customFormat="1" ht="17.25" customHeight="1" x14ac:dyDescent="0.2">
      <c r="A5" s="41"/>
      <c r="B5" s="42"/>
      <c r="C5" s="42"/>
      <c r="D5" s="42"/>
      <c r="E5" s="42"/>
      <c r="F5" s="42"/>
      <c r="G5" s="42"/>
      <c r="H5" s="43"/>
      <c r="T5" s="44" t="s">
        <v>237</v>
      </c>
      <c r="U5" s="44">
        <v>2012</v>
      </c>
      <c r="V5" s="44" t="s">
        <v>307</v>
      </c>
      <c r="W5" s="44"/>
      <c r="X5" s="44"/>
      <c r="Y5" s="44"/>
      <c r="IP5" s="44"/>
    </row>
    <row r="6" spans="1:250" s="40" customFormat="1" ht="17.25" customHeight="1" x14ac:dyDescent="0.2">
      <c r="A6" s="41"/>
      <c r="B6" s="42"/>
      <c r="C6" s="42"/>
      <c r="D6" s="42"/>
      <c r="E6" s="42"/>
      <c r="F6" s="42"/>
      <c r="G6" s="42"/>
      <c r="H6" s="43"/>
      <c r="J6" s="210"/>
      <c r="K6" s="210"/>
      <c r="L6" s="210"/>
      <c r="M6" s="210"/>
      <c r="N6" s="210"/>
      <c r="O6" s="210"/>
      <c r="P6" s="210"/>
      <c r="Q6" s="210"/>
      <c r="T6" s="44"/>
      <c r="U6" s="44">
        <v>2013</v>
      </c>
      <c r="V6" s="44" t="s">
        <v>308</v>
      </c>
      <c r="W6" s="44"/>
      <c r="X6" s="44"/>
      <c r="Y6" s="44"/>
      <c r="IP6" s="44"/>
    </row>
    <row r="7" spans="1:250" s="40" customFormat="1" ht="17.25" customHeight="1" x14ac:dyDescent="0.2">
      <c r="A7" s="41"/>
      <c r="B7" s="42"/>
      <c r="C7" s="42"/>
      <c r="D7" s="42"/>
      <c r="E7" s="42"/>
      <c r="F7" s="42"/>
      <c r="G7" s="42"/>
      <c r="H7" s="43"/>
      <c r="J7" s="210"/>
      <c r="K7" s="210"/>
      <c r="L7" s="210"/>
      <c r="M7" s="210"/>
      <c r="N7" s="210"/>
      <c r="O7" s="210"/>
      <c r="P7" s="210"/>
      <c r="Q7" s="210"/>
      <c r="T7" s="44"/>
      <c r="U7" s="44">
        <v>2014</v>
      </c>
      <c r="V7" s="44" t="s">
        <v>309</v>
      </c>
      <c r="W7" s="44"/>
      <c r="X7" s="44"/>
      <c r="Y7" s="44"/>
      <c r="IM7" s="45"/>
      <c r="IN7" s="45"/>
      <c r="IO7" s="45"/>
      <c r="IP7" s="44"/>
    </row>
    <row r="8" spans="1:250" ht="19.5" customHeight="1" x14ac:dyDescent="0.2">
      <c r="A8" s="41"/>
      <c r="B8" s="42"/>
      <c r="C8" s="42"/>
      <c r="D8" s="42"/>
      <c r="E8" s="42"/>
      <c r="F8" s="42"/>
      <c r="G8" s="42"/>
      <c r="H8" s="43"/>
      <c r="I8" s="40"/>
      <c r="J8" s="210"/>
      <c r="K8" s="210"/>
      <c r="L8" s="210"/>
      <c r="M8" s="210"/>
      <c r="N8" s="210"/>
      <c r="O8" s="210"/>
      <c r="P8" s="210"/>
      <c r="Q8" s="46"/>
      <c r="R8" s="40"/>
      <c r="U8" s="36">
        <v>2015</v>
      </c>
      <c r="V8" s="36"/>
      <c r="W8" s="36"/>
      <c r="X8" s="36"/>
      <c r="Y8" s="36"/>
      <c r="IM8" s="47"/>
      <c r="IN8" s="47"/>
      <c r="IO8" s="47"/>
      <c r="IP8" s="36"/>
    </row>
    <row r="9" spans="1:250" ht="19.5" customHeight="1" x14ac:dyDescent="0.2">
      <c r="A9" s="215" t="s">
        <v>310</v>
      </c>
      <c r="B9" s="216"/>
      <c r="C9" s="216"/>
      <c r="D9" s="216"/>
      <c r="E9" s="216"/>
      <c r="F9" s="216"/>
      <c r="G9" s="216"/>
      <c r="H9" s="217"/>
      <c r="I9" s="48"/>
      <c r="J9" s="210"/>
      <c r="K9" s="210"/>
      <c r="L9" s="210"/>
      <c r="M9" s="210"/>
      <c r="N9" s="210"/>
      <c r="O9" s="210"/>
      <c r="P9" s="210"/>
      <c r="Q9" s="210"/>
      <c r="R9" s="49"/>
      <c r="U9" s="36">
        <v>2016</v>
      </c>
      <c r="V9" s="36"/>
      <c r="W9" s="36"/>
      <c r="X9" s="36"/>
      <c r="Y9" s="36"/>
      <c r="IM9" s="47"/>
      <c r="IN9" s="47"/>
      <c r="IO9" s="47"/>
      <c r="IP9" s="36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36">
        <v>2017</v>
      </c>
      <c r="V10" s="36"/>
      <c r="W10" s="44"/>
      <c r="X10" s="36"/>
      <c r="Y10" s="36"/>
      <c r="IM10" s="47"/>
      <c r="IN10" s="47"/>
      <c r="IO10" s="47"/>
      <c r="IP10" s="36"/>
    </row>
    <row r="11" spans="1:250" ht="19.5" customHeight="1" x14ac:dyDescent="0.2">
      <c r="A11" s="37"/>
      <c r="B11" s="38"/>
      <c r="C11" s="38"/>
      <c r="D11" s="38"/>
      <c r="E11" s="38"/>
      <c r="F11" s="38"/>
      <c r="G11" s="38"/>
      <c r="H11" s="39"/>
      <c r="J11" s="210"/>
      <c r="K11" s="210"/>
      <c r="L11" s="210"/>
      <c r="M11" s="210"/>
      <c r="N11" s="210"/>
      <c r="O11" s="210"/>
      <c r="P11" s="210"/>
      <c r="Q11" s="210"/>
      <c r="U11" s="36">
        <v>2018</v>
      </c>
      <c r="V11" s="36"/>
      <c r="W11" s="44"/>
      <c r="X11" s="36"/>
      <c r="Y11" s="36"/>
      <c r="IM11" s="47"/>
      <c r="IN11" s="47"/>
      <c r="IO11" s="47"/>
      <c r="IP11" s="36"/>
    </row>
    <row r="12" spans="1:250" ht="19.5" customHeight="1" x14ac:dyDescent="0.2">
      <c r="A12" s="37"/>
      <c r="B12" s="38"/>
      <c r="C12" s="38"/>
      <c r="D12" s="38"/>
      <c r="E12" s="38"/>
      <c r="F12" s="38"/>
      <c r="G12" s="38"/>
      <c r="H12" s="39"/>
      <c r="J12" s="210"/>
      <c r="K12" s="210"/>
      <c r="L12" s="210"/>
      <c r="M12" s="210"/>
      <c r="N12" s="210"/>
      <c r="O12" s="210"/>
      <c r="P12" s="210"/>
      <c r="Q12" s="210"/>
      <c r="U12" s="36">
        <v>2019</v>
      </c>
      <c r="V12" s="36"/>
      <c r="W12" s="44"/>
      <c r="X12" s="36"/>
      <c r="Y12" s="36"/>
      <c r="IM12" s="47"/>
      <c r="IN12" s="47"/>
      <c r="IO12" s="47"/>
      <c r="IP12" s="36"/>
    </row>
    <row r="13" spans="1:250" ht="19.5" customHeight="1" x14ac:dyDescent="0.2">
      <c r="A13" s="37"/>
      <c r="B13" s="38"/>
      <c r="C13" s="38"/>
      <c r="D13" s="38"/>
      <c r="E13" s="38"/>
      <c r="F13" s="38"/>
      <c r="G13" s="38"/>
      <c r="H13" s="39"/>
      <c r="J13" s="210"/>
      <c r="K13" s="210"/>
      <c r="L13" s="210"/>
      <c r="M13" s="210"/>
      <c r="N13" s="210"/>
      <c r="O13" s="210"/>
      <c r="P13" s="210"/>
      <c r="Q13" s="210"/>
      <c r="U13" s="36">
        <v>2020</v>
      </c>
      <c r="V13" s="44"/>
      <c r="W13" s="44"/>
      <c r="X13" s="36"/>
      <c r="Y13" s="36"/>
      <c r="IM13" s="47"/>
      <c r="IN13" s="47"/>
      <c r="IO13" s="47"/>
      <c r="IP13" s="36"/>
    </row>
    <row r="14" spans="1:250" ht="19.5" customHeight="1" x14ac:dyDescent="0.2">
      <c r="A14" s="37"/>
      <c r="B14" s="38"/>
      <c r="C14" s="38"/>
      <c r="D14" s="38"/>
      <c r="E14" s="38"/>
      <c r="F14" s="38"/>
      <c r="G14" s="38"/>
      <c r="H14" s="39"/>
      <c r="J14" s="210"/>
      <c r="K14" s="210"/>
      <c r="L14" s="210"/>
      <c r="M14" s="210"/>
      <c r="N14" s="210"/>
      <c r="O14" s="210"/>
      <c r="P14" s="210"/>
      <c r="Q14" s="210"/>
      <c r="U14" s="36">
        <v>2021</v>
      </c>
      <c r="V14" s="44"/>
      <c r="W14" s="44"/>
      <c r="X14" s="36"/>
      <c r="Y14" s="36"/>
      <c r="IM14" s="47"/>
      <c r="IN14" s="47"/>
      <c r="IO14" s="47"/>
      <c r="IP14" s="36"/>
    </row>
    <row r="15" spans="1:250" s="40" customFormat="1" ht="19.5" customHeight="1" x14ac:dyDescent="0.2">
      <c r="A15" s="41"/>
      <c r="B15" s="42"/>
      <c r="C15" s="42"/>
      <c r="D15" s="42"/>
      <c r="E15" s="42"/>
      <c r="F15" s="42"/>
      <c r="G15" s="42"/>
      <c r="H15" s="43"/>
      <c r="J15" s="210"/>
      <c r="K15" s="210"/>
      <c r="L15" s="210"/>
      <c r="M15" s="210"/>
      <c r="N15" s="210"/>
      <c r="O15" s="210"/>
      <c r="P15" s="210"/>
      <c r="Q15" s="210"/>
      <c r="U15" s="36">
        <v>2026</v>
      </c>
      <c r="V15" s="44"/>
      <c r="W15" s="36"/>
      <c r="X15" s="44"/>
      <c r="Y15" s="44"/>
      <c r="IM15" s="45"/>
      <c r="IN15" s="45"/>
      <c r="IO15" s="45"/>
      <c r="IP15" s="44"/>
    </row>
    <row r="16" spans="1:250" s="40" customFormat="1" ht="19.5" customHeight="1" x14ac:dyDescent="0.2">
      <c r="A16" s="41"/>
      <c r="B16" s="42"/>
      <c r="C16" s="42"/>
      <c r="D16" s="42"/>
      <c r="E16" s="42"/>
      <c r="F16" s="42"/>
      <c r="G16" s="42"/>
      <c r="H16" s="43"/>
      <c r="I16" s="35"/>
      <c r="J16" s="210"/>
      <c r="K16" s="210"/>
      <c r="L16" s="210"/>
      <c r="M16" s="210"/>
      <c r="N16" s="210"/>
      <c r="O16" s="210"/>
      <c r="P16" s="210"/>
      <c r="Q16" s="210"/>
      <c r="U16" s="36">
        <v>2027</v>
      </c>
      <c r="V16" s="36"/>
      <c r="W16" s="36"/>
      <c r="X16" s="44"/>
      <c r="Y16" s="44"/>
      <c r="IM16" s="45"/>
      <c r="IN16" s="45"/>
      <c r="IO16" s="45"/>
      <c r="IP16" s="44"/>
    </row>
    <row r="17" spans="1:250" s="40" customFormat="1" ht="19.5" customHeight="1" thickBot="1" x14ac:dyDescent="0.25">
      <c r="A17" s="41"/>
      <c r="B17" s="42"/>
      <c r="C17" s="42"/>
      <c r="D17" s="42"/>
      <c r="E17" s="42"/>
      <c r="F17" s="42"/>
      <c r="G17" s="42"/>
      <c r="H17" s="43"/>
      <c r="I17" s="35"/>
      <c r="J17" s="218"/>
      <c r="K17" s="218"/>
      <c r="L17" s="218"/>
      <c r="M17" s="218"/>
      <c r="N17" s="218"/>
      <c r="O17" s="218"/>
      <c r="P17" s="218"/>
      <c r="Q17" s="218"/>
      <c r="U17" s="36">
        <v>2028</v>
      </c>
      <c r="V17" s="36"/>
      <c r="W17" s="36"/>
      <c r="X17" s="44"/>
      <c r="Y17" s="44"/>
      <c r="IM17" s="45"/>
      <c r="IN17" s="45"/>
      <c r="IO17" s="45"/>
      <c r="IP17" s="44"/>
    </row>
    <row r="18" spans="1:250" s="40" customFormat="1" ht="19.5" customHeight="1" thickTop="1" x14ac:dyDescent="0.2">
      <c r="A18" s="41"/>
      <c r="B18" s="50" t="s">
        <v>311</v>
      </c>
      <c r="C18" s="219" t="s">
        <v>379</v>
      </c>
      <c r="D18" s="220"/>
      <c r="E18" s="220"/>
      <c r="F18" s="220"/>
      <c r="G18" s="221"/>
      <c r="H18" s="43"/>
      <c r="I18" s="35"/>
      <c r="J18" s="222"/>
      <c r="K18" s="222"/>
      <c r="L18" s="222"/>
      <c r="M18" s="222"/>
      <c r="N18" s="222"/>
      <c r="O18" s="222"/>
      <c r="P18" s="222"/>
      <c r="Q18" s="222"/>
      <c r="U18" s="36">
        <v>2029</v>
      </c>
      <c r="V18" s="36"/>
      <c r="W18" s="36"/>
      <c r="X18" s="44"/>
      <c r="Y18" s="44"/>
      <c r="IM18" s="45"/>
      <c r="IN18" s="45"/>
      <c r="IO18" s="45"/>
      <c r="IP18" s="44"/>
    </row>
    <row r="19" spans="1:250" s="40" customFormat="1" ht="19.5" customHeight="1" x14ac:dyDescent="0.2">
      <c r="A19" s="37"/>
      <c r="B19" s="51" t="s">
        <v>312</v>
      </c>
      <c r="C19" s="228">
        <v>5168660</v>
      </c>
      <c r="D19" s="229"/>
      <c r="E19" s="229"/>
      <c r="F19" s="229"/>
      <c r="G19" s="230"/>
      <c r="H19" s="39"/>
      <c r="I19" s="35"/>
      <c r="J19" s="225"/>
      <c r="K19" s="225"/>
      <c r="L19" s="225"/>
      <c r="M19" s="225"/>
      <c r="N19" s="225"/>
      <c r="O19" s="225"/>
      <c r="P19" s="225"/>
      <c r="Q19" s="225"/>
      <c r="R19" s="35"/>
      <c r="U19" s="36">
        <v>2030</v>
      </c>
      <c r="V19" s="36"/>
      <c r="W19" s="36"/>
      <c r="X19" s="44"/>
      <c r="Y19" s="44"/>
      <c r="IM19" s="45"/>
      <c r="IN19" s="45"/>
      <c r="IO19" s="45"/>
      <c r="IP19" s="44"/>
    </row>
    <row r="20" spans="1:250" s="40" customFormat="1" ht="19.5" customHeight="1" x14ac:dyDescent="0.2">
      <c r="A20" s="37"/>
      <c r="B20" s="51" t="s">
        <v>313</v>
      </c>
      <c r="C20" s="77" t="s">
        <v>237</v>
      </c>
      <c r="D20" s="196"/>
      <c r="E20" s="196"/>
      <c r="F20" s="196"/>
      <c r="G20" s="197"/>
      <c r="H20" s="39"/>
      <c r="I20" s="35"/>
      <c r="J20" s="52"/>
      <c r="K20" s="52"/>
      <c r="L20" s="52"/>
      <c r="M20" s="52"/>
      <c r="N20" s="52"/>
      <c r="O20" s="52"/>
      <c r="P20" s="52"/>
      <c r="Q20" s="52"/>
      <c r="R20" s="35"/>
      <c r="U20" s="36"/>
      <c r="V20" s="36"/>
      <c r="W20" s="36"/>
      <c r="X20" s="44"/>
      <c r="Y20" s="44"/>
      <c r="IM20" s="45"/>
      <c r="IN20" s="45"/>
      <c r="IO20" s="45"/>
      <c r="IP20" s="44"/>
    </row>
    <row r="21" spans="1:250" s="40" customFormat="1" ht="19.5" customHeight="1" x14ac:dyDescent="0.2">
      <c r="A21" s="37"/>
      <c r="B21" s="51" t="s">
        <v>314</v>
      </c>
      <c r="C21" s="78" t="s">
        <v>237</v>
      </c>
      <c r="D21" s="194"/>
      <c r="E21" s="194"/>
      <c r="F21" s="194"/>
      <c r="G21" s="195"/>
      <c r="H21" s="39"/>
      <c r="I21" s="35"/>
      <c r="J21" s="225"/>
      <c r="K21" s="225"/>
      <c r="L21" s="225"/>
      <c r="M21" s="225"/>
      <c r="N21" s="225"/>
      <c r="O21" s="225"/>
      <c r="P21" s="225"/>
      <c r="Q21" s="225"/>
      <c r="R21" s="35"/>
      <c r="U21" s="36">
        <v>2031</v>
      </c>
      <c r="V21" s="36"/>
      <c r="W21" s="36"/>
      <c r="X21" s="44"/>
      <c r="Y21" s="44"/>
      <c r="IM21" s="45"/>
      <c r="IN21" s="45"/>
      <c r="IO21" s="45"/>
      <c r="IP21" s="44"/>
    </row>
    <row r="22" spans="1:250" ht="19.5" customHeight="1" x14ac:dyDescent="0.2">
      <c r="A22" s="37"/>
      <c r="B22" s="53" t="s">
        <v>315</v>
      </c>
      <c r="C22" s="78" t="s">
        <v>307</v>
      </c>
      <c r="D22" s="194"/>
      <c r="E22" s="194"/>
      <c r="F22" s="194"/>
      <c r="G22" s="195"/>
      <c r="H22" s="39"/>
      <c r="J22" s="225"/>
      <c r="K22" s="225"/>
      <c r="L22" s="225"/>
      <c r="M22" s="225"/>
      <c r="N22" s="225"/>
      <c r="O22" s="225"/>
      <c r="P22" s="225"/>
      <c r="Q22" s="225"/>
      <c r="U22" s="36">
        <v>2032</v>
      </c>
      <c r="V22" s="36"/>
      <c r="W22" s="36"/>
      <c r="X22" s="44"/>
      <c r="Y22" s="44"/>
      <c r="IM22" s="47"/>
      <c r="IN22" s="47"/>
      <c r="IO22" s="47"/>
      <c r="IP22" s="36"/>
    </row>
    <row r="23" spans="1:250" ht="19.5" customHeight="1" x14ac:dyDescent="0.2">
      <c r="A23" s="37"/>
      <c r="B23" s="54" t="s">
        <v>316</v>
      </c>
      <c r="C23" s="79">
        <v>2015</v>
      </c>
      <c r="D23" s="194"/>
      <c r="E23" s="194"/>
      <c r="F23" s="194"/>
      <c r="G23" s="195"/>
      <c r="H23" s="39"/>
      <c r="J23" s="225"/>
      <c r="K23" s="225"/>
      <c r="L23" s="225"/>
      <c r="M23" s="225"/>
      <c r="N23" s="225"/>
      <c r="O23" s="225"/>
      <c r="P23" s="225"/>
      <c r="Q23" s="225"/>
      <c r="U23" s="36">
        <v>2033</v>
      </c>
      <c r="V23" s="36"/>
      <c r="W23" s="36"/>
      <c r="X23" s="36"/>
      <c r="Y23" s="36"/>
      <c r="IM23" s="47"/>
      <c r="IN23" s="47"/>
      <c r="IO23" s="47"/>
      <c r="IP23" s="36"/>
    </row>
    <row r="24" spans="1:250" ht="18" customHeight="1" thickBot="1" x14ac:dyDescent="0.25">
      <c r="A24" s="37"/>
      <c r="B24" s="198"/>
      <c r="C24" s="199"/>
      <c r="D24" s="200"/>
      <c r="E24" s="200"/>
      <c r="F24" s="200"/>
      <c r="G24" s="201"/>
      <c r="H24" s="39"/>
      <c r="J24" s="225"/>
      <c r="K24" s="225"/>
      <c r="L24" s="225"/>
      <c r="M24" s="225"/>
      <c r="N24" s="225"/>
      <c r="O24" s="225"/>
      <c r="P24" s="225"/>
      <c r="Q24" s="225"/>
      <c r="U24" s="36">
        <v>2037</v>
      </c>
      <c r="V24" s="36"/>
      <c r="W24" s="36"/>
      <c r="X24" s="36"/>
      <c r="Y24" s="36"/>
      <c r="IM24" s="47"/>
      <c r="IN24" s="47"/>
      <c r="IO24" s="47"/>
      <c r="IP24" s="36"/>
    </row>
    <row r="25" spans="1:250" ht="18" customHeight="1" thickTop="1" x14ac:dyDescent="0.2">
      <c r="A25" s="37"/>
      <c r="B25" s="38"/>
      <c r="C25" s="38"/>
      <c r="D25" s="38"/>
      <c r="E25" s="38"/>
      <c r="F25" s="38"/>
      <c r="G25" s="38"/>
      <c r="H25" s="39"/>
      <c r="J25" s="222"/>
      <c r="K25" s="222"/>
      <c r="L25" s="222"/>
      <c r="M25" s="222"/>
      <c r="N25" s="222"/>
      <c r="O25" s="222"/>
      <c r="P25" s="222"/>
      <c r="Q25" s="222"/>
      <c r="U25" s="36">
        <v>2038</v>
      </c>
      <c r="V25" s="36"/>
      <c r="W25" s="36"/>
      <c r="X25" s="36"/>
      <c r="Y25" s="36"/>
      <c r="IM25" s="47"/>
      <c r="IN25" s="47"/>
      <c r="IO25" s="47"/>
      <c r="IP25" s="36"/>
    </row>
    <row r="26" spans="1:250" ht="18" customHeight="1" x14ac:dyDescent="0.2">
      <c r="A26" s="37"/>
      <c r="B26" s="38"/>
      <c r="C26" s="38"/>
      <c r="D26" s="38"/>
      <c r="E26" s="38"/>
      <c r="F26" s="38"/>
      <c r="G26" s="38"/>
      <c r="H26" s="39"/>
      <c r="J26" s="225"/>
      <c r="K26" s="225"/>
      <c r="L26" s="225"/>
      <c r="M26" s="225"/>
      <c r="N26" s="225"/>
      <c r="O26" s="225"/>
      <c r="P26" s="225"/>
      <c r="Q26" s="225"/>
      <c r="U26" s="36">
        <v>2039</v>
      </c>
      <c r="V26" s="36"/>
      <c r="W26" s="36"/>
      <c r="X26" s="36"/>
      <c r="Y26" s="36"/>
      <c r="IM26" s="47"/>
      <c r="IN26" s="47"/>
      <c r="IO26" s="47"/>
      <c r="IP26" s="36"/>
    </row>
    <row r="27" spans="1:250" ht="18" customHeight="1" x14ac:dyDescent="0.2">
      <c r="A27" s="37"/>
      <c r="B27" s="55" t="s">
        <v>317</v>
      </c>
      <c r="C27" s="40"/>
      <c r="D27" s="40"/>
      <c r="E27" s="40"/>
      <c r="F27" s="40"/>
      <c r="G27" s="40"/>
      <c r="H27" s="39"/>
      <c r="J27" s="225"/>
      <c r="K27" s="225"/>
      <c r="L27" s="225"/>
      <c r="M27" s="225"/>
      <c r="N27" s="225"/>
      <c r="O27" s="225"/>
      <c r="P27" s="225"/>
      <c r="Q27" s="225"/>
      <c r="U27" s="36">
        <v>2040</v>
      </c>
      <c r="V27" s="36"/>
      <c r="W27" s="36"/>
      <c r="X27" s="36"/>
      <c r="Y27" s="36"/>
      <c r="IM27" s="47"/>
      <c r="IN27" s="47"/>
      <c r="IO27" s="47"/>
      <c r="IP27" s="36"/>
    </row>
    <row r="28" spans="1:250" ht="18" customHeight="1" x14ac:dyDescent="0.2">
      <c r="A28" s="37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36">
        <v>2041</v>
      </c>
      <c r="V28" s="36"/>
      <c r="W28" s="36"/>
      <c r="X28" s="36"/>
      <c r="Y28" s="36"/>
      <c r="IM28" s="47"/>
      <c r="IN28" s="47"/>
      <c r="IO28" s="47"/>
      <c r="IP28" s="36"/>
    </row>
    <row r="29" spans="1:250" ht="18.75" customHeight="1" x14ac:dyDescent="0.2">
      <c r="A29" s="37"/>
      <c r="B29" s="226" t="s">
        <v>322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36">
        <v>2042</v>
      </c>
      <c r="V29" s="36"/>
      <c r="W29" s="36"/>
      <c r="X29" s="36"/>
      <c r="Y29" s="36"/>
      <c r="IM29" s="47"/>
      <c r="IN29" s="47"/>
      <c r="IO29" s="47"/>
      <c r="IP29" s="36"/>
    </row>
    <row r="30" spans="1:250" ht="18" customHeight="1" x14ac:dyDescent="0.2">
      <c r="A30" s="37"/>
      <c r="B30" s="226" t="s">
        <v>318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36">
        <v>2043</v>
      </c>
      <c r="V30" s="36"/>
      <c r="W30" s="36"/>
      <c r="X30" s="36"/>
      <c r="Y30" s="36"/>
      <c r="IM30" s="47"/>
      <c r="IN30" s="47"/>
      <c r="IO30" s="47"/>
      <c r="IP30" s="36"/>
    </row>
    <row r="31" spans="1:250" ht="18" customHeight="1" x14ac:dyDescent="0.2">
      <c r="A31" s="37"/>
      <c r="B31" s="226" t="s">
        <v>323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36">
        <v>2044</v>
      </c>
      <c r="V31" s="36"/>
      <c r="W31" s="36"/>
      <c r="X31" s="36"/>
      <c r="Y31" s="36"/>
      <c r="IM31" s="47"/>
      <c r="IN31" s="47"/>
      <c r="IO31" s="47"/>
      <c r="IP31" s="36"/>
    </row>
    <row r="32" spans="1:250" ht="18" customHeight="1" x14ac:dyDescent="0.2">
      <c r="A32" s="37"/>
      <c r="B32" s="226" t="s">
        <v>324</v>
      </c>
      <c r="C32" s="226"/>
      <c r="D32" s="226"/>
      <c r="E32" s="226"/>
      <c r="F32" s="226"/>
      <c r="G32" s="226"/>
      <c r="H32" s="227"/>
      <c r="U32" s="36">
        <v>2045</v>
      </c>
      <c r="V32" s="36"/>
      <c r="W32" s="36"/>
      <c r="X32" s="36"/>
      <c r="Y32" s="36"/>
      <c r="IM32" s="47"/>
      <c r="IN32" s="47"/>
      <c r="IO32" s="47"/>
      <c r="IP32" s="36"/>
    </row>
    <row r="33" spans="1:250" ht="18" customHeight="1" thickBot="1" x14ac:dyDescent="0.25">
      <c r="A33" s="56"/>
      <c r="B33" s="57"/>
      <c r="C33" s="57"/>
      <c r="D33" s="57"/>
      <c r="E33" s="57"/>
      <c r="F33" s="57"/>
      <c r="G33" s="57"/>
      <c r="H33" s="58"/>
      <c r="J33" s="231"/>
      <c r="K33" s="231"/>
      <c r="L33" s="231"/>
      <c r="M33" s="231"/>
      <c r="N33" s="231"/>
      <c r="O33" s="231"/>
      <c r="P33" s="231"/>
      <c r="Q33" s="231"/>
      <c r="U33" s="36">
        <v>2046</v>
      </c>
      <c r="V33" s="36"/>
      <c r="W33" s="36"/>
      <c r="X33" s="36"/>
      <c r="Y33" s="36"/>
      <c r="IM33" s="47"/>
      <c r="IN33" s="47"/>
      <c r="IO33" s="47"/>
      <c r="IP33" s="36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36">
        <v>2047</v>
      </c>
      <c r="V34" s="36"/>
      <c r="W34" s="36"/>
      <c r="X34" s="36"/>
      <c r="Y34" s="36"/>
      <c r="IM34" s="47"/>
      <c r="IN34" s="47"/>
      <c r="IO34" s="47"/>
      <c r="IP34" s="36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36">
        <v>2048</v>
      </c>
      <c r="V35" s="36"/>
      <c r="W35" s="36"/>
      <c r="X35" s="36"/>
      <c r="Y35" s="36"/>
      <c r="IM35" s="47"/>
      <c r="IN35" s="47"/>
      <c r="IO35" s="47"/>
      <c r="IP35" s="36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36">
        <v>2049</v>
      </c>
      <c r="V36" s="36"/>
      <c r="W36" s="36"/>
      <c r="X36" s="36"/>
      <c r="Y36" s="36"/>
      <c r="IM36" s="47"/>
      <c r="IN36" s="47"/>
      <c r="IO36" s="47"/>
      <c r="IP36" s="36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36">
        <v>2050</v>
      </c>
      <c r="V37" s="36"/>
      <c r="W37" s="36"/>
      <c r="X37" s="36"/>
      <c r="Y37" s="36"/>
      <c r="IM37" s="47"/>
      <c r="IN37" s="47"/>
      <c r="IO37" s="47"/>
      <c r="IP37" s="36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36">
        <v>2051</v>
      </c>
      <c r="V38" s="36"/>
      <c r="W38" s="36"/>
      <c r="X38" s="36"/>
      <c r="Y38" s="36"/>
      <c r="IM38" s="47"/>
      <c r="IN38" s="47"/>
      <c r="IO38" s="47"/>
      <c r="IP38" s="36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36">
        <v>2052</v>
      </c>
      <c r="V39" s="36"/>
      <c r="W39" s="36"/>
      <c r="X39" s="36"/>
      <c r="Y39" s="36"/>
      <c r="IM39" s="47"/>
      <c r="IN39" s="47"/>
      <c r="IO39" s="47"/>
      <c r="IP39" s="36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36">
        <v>2053</v>
      </c>
      <c r="V40" s="36"/>
      <c r="W40" s="36"/>
      <c r="X40" s="36"/>
      <c r="Y40" s="36"/>
      <c r="IM40" s="47"/>
      <c r="IN40" s="47"/>
      <c r="IO40" s="47"/>
      <c r="IP40" s="36"/>
    </row>
    <row r="41" spans="1:250" ht="18" customHeight="1" x14ac:dyDescent="0.2">
      <c r="J41" s="46"/>
      <c r="K41" s="46"/>
      <c r="L41" s="46"/>
      <c r="M41" s="46"/>
      <c r="N41" s="46"/>
      <c r="O41" s="46"/>
      <c r="P41" s="46"/>
      <c r="Q41" s="46"/>
      <c r="U41" s="36">
        <v>2054</v>
      </c>
      <c r="V41" s="36"/>
      <c r="W41" s="36"/>
      <c r="X41" s="36"/>
      <c r="Y41" s="36"/>
      <c r="IM41" s="47"/>
      <c r="IN41" s="47"/>
      <c r="IO41" s="47"/>
      <c r="IP41" s="36"/>
    </row>
    <row r="42" spans="1:250" x14ac:dyDescent="0.2">
      <c r="J42" s="46"/>
      <c r="K42" s="46"/>
      <c r="L42" s="46"/>
      <c r="M42" s="46"/>
      <c r="N42" s="46"/>
      <c r="O42" s="46"/>
      <c r="P42" s="46"/>
      <c r="Q42" s="46"/>
      <c r="U42" s="36">
        <v>2055</v>
      </c>
      <c r="V42" s="36"/>
      <c r="W42" s="36"/>
      <c r="X42" s="36"/>
      <c r="Y42" s="36"/>
      <c r="IM42" s="47"/>
      <c r="IN42" s="47"/>
      <c r="IO42" s="47"/>
      <c r="IP42" s="36"/>
    </row>
    <row r="43" spans="1:250" x14ac:dyDescent="0.2">
      <c r="J43" s="46"/>
      <c r="K43" s="46"/>
      <c r="L43" s="46"/>
      <c r="M43" s="46"/>
      <c r="N43" s="46"/>
      <c r="O43" s="46"/>
      <c r="P43" s="46"/>
      <c r="Q43" s="46"/>
      <c r="U43" s="36">
        <v>2056</v>
      </c>
      <c r="V43" s="36"/>
      <c r="W43" s="36"/>
      <c r="X43" s="36"/>
      <c r="Y43" s="36"/>
      <c r="IM43" s="47"/>
      <c r="IN43" s="47"/>
      <c r="IO43" s="47"/>
      <c r="IP43" s="36"/>
    </row>
    <row r="44" spans="1:250" x14ac:dyDescent="0.2">
      <c r="J44" s="46"/>
      <c r="K44" s="46"/>
      <c r="L44" s="46"/>
      <c r="M44" s="46"/>
      <c r="N44" s="46"/>
      <c r="O44" s="46"/>
      <c r="P44" s="46"/>
      <c r="Q44" s="46"/>
      <c r="U44" s="36">
        <v>2057</v>
      </c>
      <c r="V44" s="36"/>
      <c r="W44" s="36"/>
      <c r="X44" s="36"/>
      <c r="Y44" s="36"/>
      <c r="IM44" s="47"/>
      <c r="IN44" s="47"/>
      <c r="IO44" s="47"/>
      <c r="IP44" s="36"/>
    </row>
    <row r="45" spans="1:250" x14ac:dyDescent="0.2">
      <c r="J45" s="46"/>
      <c r="K45" s="46"/>
      <c r="L45" s="46"/>
      <c r="M45" s="46"/>
      <c r="N45" s="46"/>
      <c r="O45" s="46"/>
      <c r="P45" s="46"/>
      <c r="Q45" s="46"/>
      <c r="U45" s="36">
        <v>2058</v>
      </c>
      <c r="V45" s="36"/>
      <c r="W45" s="36"/>
      <c r="X45" s="36"/>
      <c r="Y45" s="36"/>
      <c r="IM45" s="47"/>
      <c r="IN45" s="47"/>
      <c r="IO45" s="47"/>
      <c r="IP45" s="36"/>
    </row>
    <row r="46" spans="1:250" x14ac:dyDescent="0.2">
      <c r="J46" s="46"/>
      <c r="K46" s="46"/>
      <c r="L46" s="46"/>
      <c r="M46" s="46"/>
      <c r="N46" s="46"/>
      <c r="O46" s="46"/>
      <c r="P46" s="46"/>
      <c r="Q46" s="46"/>
      <c r="U46" s="36">
        <v>2059</v>
      </c>
      <c r="V46" s="36"/>
      <c r="W46" s="36"/>
      <c r="X46" s="36"/>
      <c r="Y46" s="36"/>
      <c r="IM46" s="47"/>
      <c r="IN46" s="47"/>
      <c r="IO46" s="47"/>
      <c r="IP46" s="36"/>
    </row>
    <row r="47" spans="1:250" x14ac:dyDescent="0.2">
      <c r="J47" s="46"/>
      <c r="K47" s="46"/>
      <c r="L47" s="46"/>
      <c r="M47" s="46"/>
      <c r="N47" s="46"/>
      <c r="O47" s="46"/>
      <c r="P47" s="46"/>
      <c r="Q47" s="46"/>
      <c r="U47" s="36">
        <v>2060</v>
      </c>
      <c r="V47" s="36"/>
      <c r="W47" s="36"/>
      <c r="X47" s="36"/>
      <c r="Y47" s="36"/>
      <c r="IM47" s="47"/>
      <c r="IN47" s="47"/>
      <c r="IO47" s="47"/>
      <c r="IP47" s="36"/>
    </row>
    <row r="48" spans="1:250" x14ac:dyDescent="0.2">
      <c r="J48" s="46"/>
      <c r="K48" s="46"/>
      <c r="L48" s="46"/>
      <c r="M48" s="46"/>
      <c r="N48" s="46"/>
      <c r="O48" s="46"/>
      <c r="P48" s="46"/>
      <c r="Q48" s="46"/>
      <c r="U48" s="36">
        <v>2061</v>
      </c>
      <c r="V48" s="36"/>
      <c r="W48" s="36"/>
      <c r="X48" s="36"/>
      <c r="Y48" s="36"/>
      <c r="IM48" s="47"/>
      <c r="IN48" s="47"/>
      <c r="IO48" s="47"/>
      <c r="IP48" s="36"/>
    </row>
    <row r="49" spans="21:250" x14ac:dyDescent="0.2">
      <c r="U49" s="36">
        <v>2062</v>
      </c>
      <c r="V49" s="36"/>
      <c r="W49" s="36"/>
      <c r="X49" s="36"/>
      <c r="Y49" s="36"/>
      <c r="IM49" s="47"/>
      <c r="IN49" s="47"/>
      <c r="IO49" s="47"/>
      <c r="IP49" s="36"/>
    </row>
    <row r="50" spans="21:250" x14ac:dyDescent="0.2">
      <c r="U50" s="36">
        <v>2063</v>
      </c>
      <c r="V50" s="36"/>
      <c r="W50" s="36"/>
      <c r="X50" s="36"/>
      <c r="Y50" s="36"/>
      <c r="IM50" s="47"/>
      <c r="IN50" s="47"/>
      <c r="IO50" s="47"/>
      <c r="IP50" s="36"/>
    </row>
    <row r="51" spans="21:250" x14ac:dyDescent="0.2">
      <c r="U51" s="36">
        <v>2064</v>
      </c>
      <c r="V51" s="36"/>
      <c r="W51" s="36"/>
      <c r="X51" s="36"/>
      <c r="Y51" s="36"/>
      <c r="IM51" s="47"/>
      <c r="IN51" s="47"/>
      <c r="IO51" s="47"/>
      <c r="IP51" s="36"/>
    </row>
    <row r="52" spans="21:250" x14ac:dyDescent="0.2">
      <c r="U52" s="36">
        <v>2065</v>
      </c>
      <c r="V52" s="36"/>
      <c r="W52" s="36"/>
      <c r="X52" s="36"/>
      <c r="Y52" s="36"/>
      <c r="IM52" s="47"/>
      <c r="IN52" s="47"/>
      <c r="IO52" s="47"/>
      <c r="IP52" s="36"/>
    </row>
    <row r="53" spans="21:250" x14ac:dyDescent="0.2">
      <c r="U53" s="36">
        <v>2066</v>
      </c>
      <c r="V53" s="36"/>
      <c r="W53" s="36"/>
      <c r="X53" s="36"/>
      <c r="Y53" s="36"/>
      <c r="IM53" s="47"/>
      <c r="IN53" s="47"/>
      <c r="IO53" s="47"/>
      <c r="IP53" s="36"/>
    </row>
    <row r="54" spans="21:250" x14ac:dyDescent="0.2">
      <c r="U54" s="36">
        <v>2067</v>
      </c>
      <c r="V54" s="36"/>
      <c r="W54" s="36"/>
      <c r="X54" s="36"/>
      <c r="Y54" s="36"/>
      <c r="IM54" s="47"/>
      <c r="IN54" s="47"/>
      <c r="IO54" s="47"/>
      <c r="IP54" s="36"/>
    </row>
    <row r="55" spans="21:250" x14ac:dyDescent="0.2">
      <c r="U55" s="36">
        <v>2068</v>
      </c>
      <c r="V55" s="36"/>
      <c r="W55" s="36"/>
      <c r="X55" s="36"/>
      <c r="Y55" s="36"/>
      <c r="IM55" s="47"/>
      <c r="IN55" s="47"/>
      <c r="IO55" s="47"/>
      <c r="IP55" s="36"/>
    </row>
    <row r="56" spans="21:250" x14ac:dyDescent="0.2">
      <c r="U56" s="36">
        <v>2069</v>
      </c>
      <c r="V56" s="36"/>
      <c r="W56" s="36"/>
      <c r="X56" s="36"/>
      <c r="Y56" s="36"/>
      <c r="IM56" s="47"/>
      <c r="IN56" s="47"/>
      <c r="IO56" s="47"/>
      <c r="IP56" s="36"/>
    </row>
    <row r="57" spans="21:250" x14ac:dyDescent="0.2">
      <c r="U57" s="36">
        <v>2070</v>
      </c>
      <c r="V57" s="36"/>
      <c r="W57" s="36"/>
      <c r="X57" s="36"/>
      <c r="Y57" s="36"/>
      <c r="IM57" s="47"/>
      <c r="IN57" s="47"/>
      <c r="IO57" s="47"/>
      <c r="IP57" s="36"/>
    </row>
    <row r="58" spans="21:250" x14ac:dyDescent="0.2">
      <c r="U58" s="36">
        <v>2071</v>
      </c>
      <c r="V58" s="36"/>
      <c r="W58" s="36"/>
      <c r="X58" s="36"/>
      <c r="Y58" s="36"/>
      <c r="IM58" s="47"/>
      <c r="IN58" s="47"/>
      <c r="IO58" s="47"/>
      <c r="IP58" s="36"/>
    </row>
    <row r="59" spans="21:250" x14ac:dyDescent="0.2">
      <c r="U59" s="36">
        <v>2072</v>
      </c>
      <c r="V59" s="36"/>
      <c r="W59" s="36"/>
      <c r="X59" s="36"/>
      <c r="Y59" s="36"/>
      <c r="IM59" s="47"/>
      <c r="IN59" s="47"/>
      <c r="IO59" s="47"/>
      <c r="IP59" s="36"/>
    </row>
    <row r="60" spans="21:250" x14ac:dyDescent="0.2">
      <c r="U60" s="36">
        <v>2073</v>
      </c>
      <c r="V60" s="36"/>
      <c r="W60" s="36"/>
      <c r="X60" s="36"/>
      <c r="Y60" s="36"/>
      <c r="IM60" s="47"/>
      <c r="IN60" s="47"/>
      <c r="IO60" s="47"/>
      <c r="IP60" s="36"/>
    </row>
    <row r="61" spans="21:250" x14ac:dyDescent="0.2">
      <c r="U61" s="36">
        <v>2074</v>
      </c>
      <c r="V61" s="36"/>
      <c r="W61" s="36"/>
      <c r="X61" s="36"/>
      <c r="Y61" s="36"/>
      <c r="IM61" s="47"/>
      <c r="IN61" s="47"/>
      <c r="IO61" s="47"/>
      <c r="IP61" s="36"/>
    </row>
    <row r="62" spans="21:250" x14ac:dyDescent="0.2">
      <c r="U62" s="36">
        <v>2075</v>
      </c>
      <c r="V62" s="36"/>
      <c r="W62" s="36"/>
      <c r="X62" s="36"/>
      <c r="Y62" s="36"/>
      <c r="IM62" s="47"/>
      <c r="IN62" s="47"/>
      <c r="IO62" s="47"/>
      <c r="IP62" s="36"/>
    </row>
    <row r="63" spans="21:250" x14ac:dyDescent="0.2">
      <c r="U63" s="36">
        <v>2076</v>
      </c>
      <c r="V63" s="36"/>
      <c r="W63" s="36"/>
      <c r="X63" s="36"/>
      <c r="Y63" s="36"/>
      <c r="IM63" s="47"/>
      <c r="IN63" s="47"/>
      <c r="IO63" s="47"/>
      <c r="IP63" s="36"/>
    </row>
    <row r="64" spans="21:250" x14ac:dyDescent="0.2">
      <c r="U64" s="36">
        <v>2077</v>
      </c>
      <c r="V64" s="36"/>
      <c r="W64" s="36"/>
      <c r="X64" s="36"/>
      <c r="Y64" s="36"/>
      <c r="IM64" s="47"/>
      <c r="IN64" s="47"/>
      <c r="IO64" s="47"/>
      <c r="IP64" s="36"/>
    </row>
    <row r="65" spans="21:250" x14ac:dyDescent="0.2">
      <c r="U65" s="36">
        <v>2078</v>
      </c>
      <c r="V65" s="36"/>
      <c r="W65" s="36"/>
      <c r="X65" s="36"/>
      <c r="Y65" s="36"/>
      <c r="IM65" s="47"/>
      <c r="IN65" s="47"/>
      <c r="IO65" s="47"/>
      <c r="IP65" s="36"/>
    </row>
    <row r="66" spans="21:250" x14ac:dyDescent="0.2">
      <c r="U66" s="36">
        <v>2079</v>
      </c>
      <c r="V66" s="36"/>
      <c r="W66" s="36"/>
      <c r="X66" s="36"/>
      <c r="Y66" s="36"/>
      <c r="IM66" s="47"/>
      <c r="IN66" s="47"/>
      <c r="IO66" s="47"/>
      <c r="IP66" s="36"/>
    </row>
    <row r="67" spans="21:250" x14ac:dyDescent="0.2">
      <c r="U67" s="36">
        <v>2080</v>
      </c>
      <c r="V67" s="36"/>
      <c r="W67" s="36"/>
      <c r="X67" s="36"/>
      <c r="Y67" s="36"/>
      <c r="IM67" s="47"/>
      <c r="IN67" s="47"/>
      <c r="IO67" s="47"/>
      <c r="IP67" s="36"/>
    </row>
    <row r="68" spans="21:250" x14ac:dyDescent="0.2">
      <c r="U68" s="36">
        <v>2081</v>
      </c>
      <c r="V68" s="36"/>
      <c r="W68" s="36"/>
      <c r="X68" s="36"/>
      <c r="Y68" s="36"/>
      <c r="IM68" s="47"/>
      <c r="IN68" s="47"/>
      <c r="IO68" s="47"/>
      <c r="IP68" s="36"/>
    </row>
    <row r="69" spans="21:250" x14ac:dyDescent="0.2">
      <c r="U69" s="36">
        <v>2082</v>
      </c>
      <c r="V69" s="36"/>
      <c r="W69" s="36"/>
      <c r="X69" s="36"/>
      <c r="Y69" s="36"/>
      <c r="IM69" s="47"/>
      <c r="IN69" s="47"/>
      <c r="IO69" s="47"/>
      <c r="IP69" s="36"/>
    </row>
    <row r="70" spans="21:250" x14ac:dyDescent="0.2">
      <c r="U70" s="36">
        <v>2083</v>
      </c>
      <c r="V70" s="36"/>
      <c r="W70" s="36"/>
      <c r="X70" s="36"/>
      <c r="Y70" s="36"/>
      <c r="IM70" s="47"/>
      <c r="IN70" s="47"/>
      <c r="IO70" s="47"/>
      <c r="IP70" s="36"/>
    </row>
    <row r="71" spans="21:250" x14ac:dyDescent="0.2">
      <c r="U71" s="36">
        <v>2084</v>
      </c>
      <c r="V71" s="36"/>
      <c r="W71" s="36"/>
      <c r="X71" s="36"/>
      <c r="Y71" s="36"/>
      <c r="IM71" s="47"/>
      <c r="IN71" s="47"/>
      <c r="IO71" s="47"/>
      <c r="IP71" s="36"/>
    </row>
    <row r="72" spans="21:250" x14ac:dyDescent="0.2">
      <c r="U72" s="36">
        <v>2085</v>
      </c>
      <c r="V72" s="36"/>
      <c r="W72" s="36"/>
      <c r="X72" s="36"/>
      <c r="Y72" s="36"/>
      <c r="IM72" s="47"/>
      <c r="IN72" s="47"/>
      <c r="IO72" s="47"/>
      <c r="IP72" s="36"/>
    </row>
    <row r="73" spans="21:250" x14ac:dyDescent="0.2">
      <c r="U73" s="36">
        <v>2086</v>
      </c>
      <c r="V73" s="36"/>
      <c r="W73" s="36"/>
      <c r="X73" s="36"/>
      <c r="Y73" s="36"/>
      <c r="IM73" s="47"/>
      <c r="IN73" s="47"/>
      <c r="IO73" s="47"/>
      <c r="IP73" s="36"/>
    </row>
    <row r="74" spans="21:250" x14ac:dyDescent="0.2">
      <c r="U74" s="36">
        <v>2087</v>
      </c>
      <c r="V74" s="36"/>
      <c r="W74" s="36"/>
      <c r="X74" s="36"/>
      <c r="Y74" s="36"/>
      <c r="IM74" s="47"/>
      <c r="IN74" s="47"/>
      <c r="IO74" s="47"/>
      <c r="IP74" s="36"/>
    </row>
    <row r="75" spans="21:250" x14ac:dyDescent="0.2">
      <c r="U75" s="36">
        <v>2088</v>
      </c>
      <c r="V75" s="36"/>
      <c r="W75" s="36"/>
      <c r="X75" s="36"/>
      <c r="Y75" s="36"/>
      <c r="IM75" s="47"/>
      <c r="IN75" s="47"/>
      <c r="IO75" s="47"/>
      <c r="IP75" s="36"/>
    </row>
    <row r="76" spans="21:250" x14ac:dyDescent="0.2">
      <c r="U76" s="36">
        <v>2089</v>
      </c>
      <c r="V76" s="36"/>
      <c r="W76" s="36"/>
      <c r="X76" s="36"/>
      <c r="Y76" s="36"/>
      <c r="IM76" s="47"/>
      <c r="IN76" s="47"/>
      <c r="IO76" s="47"/>
      <c r="IP76" s="36"/>
    </row>
    <row r="77" spans="21:250" x14ac:dyDescent="0.2">
      <c r="U77" s="36">
        <v>2090</v>
      </c>
      <c r="V77" s="36"/>
      <c r="W77" s="36"/>
      <c r="X77" s="36"/>
      <c r="Y77" s="36"/>
      <c r="IM77" s="47"/>
      <c r="IN77" s="47"/>
      <c r="IO77" s="47"/>
      <c r="IP77" s="36"/>
    </row>
    <row r="78" spans="21:250" x14ac:dyDescent="0.2">
      <c r="U78" s="36">
        <v>2091</v>
      </c>
      <c r="V78" s="36"/>
      <c r="W78" s="36"/>
      <c r="X78" s="36"/>
      <c r="Y78" s="36"/>
      <c r="IM78" s="47"/>
      <c r="IN78" s="47"/>
      <c r="IO78" s="47"/>
      <c r="IP78" s="36"/>
    </row>
    <row r="79" spans="21:250" x14ac:dyDescent="0.2">
      <c r="U79" s="36">
        <v>2092</v>
      </c>
      <c r="V79" s="36"/>
      <c r="W79" s="36"/>
      <c r="X79" s="36"/>
      <c r="Y79" s="36"/>
      <c r="IM79" s="47"/>
      <c r="IN79" s="47"/>
      <c r="IO79" s="47"/>
      <c r="IP79" s="36"/>
    </row>
    <row r="80" spans="21:250" x14ac:dyDescent="0.2">
      <c r="U80" s="36">
        <v>2093</v>
      </c>
      <c r="V80" s="36"/>
      <c r="W80" s="36"/>
      <c r="X80" s="36"/>
      <c r="Y80" s="36"/>
      <c r="IM80" s="47"/>
      <c r="IN80" s="47"/>
      <c r="IO80" s="47"/>
      <c r="IP80" s="36"/>
    </row>
    <row r="81" spans="21:255" x14ac:dyDescent="0.2">
      <c r="U81" s="36">
        <v>2094</v>
      </c>
      <c r="V81" s="36"/>
      <c r="W81" s="36"/>
      <c r="X81" s="36"/>
      <c r="Y81" s="36"/>
      <c r="IM81" s="47"/>
      <c r="IN81" s="47"/>
      <c r="IO81" s="47"/>
      <c r="IP81" s="36"/>
    </row>
    <row r="82" spans="21:255" x14ac:dyDescent="0.2">
      <c r="U82" s="36">
        <v>2095</v>
      </c>
      <c r="V82" s="36"/>
      <c r="W82" s="36"/>
      <c r="X82" s="36"/>
      <c r="Y82" s="36"/>
      <c r="IM82" s="47"/>
      <c r="IN82" s="47"/>
      <c r="IO82" s="47"/>
      <c r="IP82" s="36"/>
    </row>
    <row r="83" spans="21:255" x14ac:dyDescent="0.2">
      <c r="U83" s="36">
        <v>2096</v>
      </c>
      <c r="V83" s="36"/>
      <c r="W83" s="36"/>
      <c r="X83" s="36"/>
      <c r="Y83" s="36"/>
      <c r="IM83" s="47"/>
      <c r="IN83" s="47"/>
      <c r="IO83" s="47"/>
      <c r="IP83" s="36"/>
    </row>
    <row r="84" spans="21:255" x14ac:dyDescent="0.2">
      <c r="U84" s="36">
        <v>2097</v>
      </c>
      <c r="V84" s="36"/>
      <c r="W84" s="36"/>
      <c r="X84" s="36"/>
      <c r="Y84" s="36"/>
      <c r="IM84" s="47"/>
      <c r="IN84" s="47"/>
      <c r="IO84" s="47"/>
      <c r="IP84" s="36"/>
    </row>
    <row r="85" spans="21:255" x14ac:dyDescent="0.2">
      <c r="U85" s="36">
        <v>2098</v>
      </c>
      <c r="V85" s="36"/>
      <c r="W85" s="36"/>
      <c r="X85" s="36"/>
      <c r="Y85" s="36"/>
      <c r="IM85" s="47"/>
      <c r="IN85" s="47"/>
      <c r="IO85" s="47"/>
      <c r="IP85" s="36"/>
    </row>
    <row r="86" spans="21:255" x14ac:dyDescent="0.2">
      <c r="U86" s="36">
        <v>2099</v>
      </c>
      <c r="V86" s="36"/>
      <c r="W86" s="36"/>
      <c r="X86" s="36"/>
      <c r="Y86" s="36"/>
      <c r="IM86" s="47"/>
      <c r="IN86" s="47"/>
      <c r="IO86" s="47"/>
      <c r="IP86" s="36"/>
    </row>
    <row r="87" spans="21:255" x14ac:dyDescent="0.2">
      <c r="U87" s="36">
        <v>2097</v>
      </c>
      <c r="V87" s="36"/>
      <c r="W87" s="36"/>
      <c r="X87" s="36"/>
      <c r="Y87" s="36"/>
      <c r="IM87" s="47"/>
      <c r="IN87" s="47"/>
      <c r="IO87" s="47"/>
      <c r="IP87" s="47"/>
    </row>
    <row r="88" spans="21:255" x14ac:dyDescent="0.2">
      <c r="U88" s="47"/>
      <c r="V88" s="47"/>
      <c r="W88" s="47"/>
      <c r="X88" s="47"/>
      <c r="Y88" s="47"/>
      <c r="IM88" s="47"/>
      <c r="IN88" s="47"/>
      <c r="IO88" s="47"/>
      <c r="IP88" s="47"/>
      <c r="IQ88" s="47"/>
      <c r="IR88" s="47"/>
      <c r="IS88" s="47"/>
      <c r="IT88" s="47"/>
      <c r="IU88" s="47"/>
    </row>
    <row r="89" spans="21:255" x14ac:dyDescent="0.2">
      <c r="IM89" s="47"/>
      <c r="IN89" s="47"/>
      <c r="IO89" s="47"/>
      <c r="IP89" s="47"/>
      <c r="IQ89" s="47"/>
      <c r="IR89" s="47"/>
      <c r="IS89" s="47"/>
      <c r="IT89" s="47"/>
      <c r="IU89" s="47"/>
    </row>
    <row r="90" spans="21:255" x14ac:dyDescent="0.2">
      <c r="IM90" s="47"/>
      <c r="IN90" s="47"/>
      <c r="IO90" s="47"/>
      <c r="IP90" s="47"/>
      <c r="IQ90" s="47"/>
      <c r="IR90" s="47"/>
      <c r="IS90" s="47"/>
      <c r="IT90" s="47"/>
      <c r="IU90" s="47"/>
    </row>
    <row r="91" spans="21:255" x14ac:dyDescent="0.2">
      <c r="IM91" s="47"/>
      <c r="IN91" s="47"/>
      <c r="IO91" s="47"/>
      <c r="IP91" s="47"/>
      <c r="IQ91" s="47"/>
      <c r="IR91" s="47"/>
      <c r="IS91" s="47"/>
      <c r="IT91" s="47"/>
      <c r="IU91" s="47"/>
    </row>
    <row r="92" spans="21:255" x14ac:dyDescent="0.2">
      <c r="IM92" s="47"/>
      <c r="IN92" s="47"/>
      <c r="IO92" s="47"/>
      <c r="IP92" s="47"/>
      <c r="IQ92" s="47"/>
      <c r="IR92" s="47"/>
      <c r="IS92" s="47"/>
      <c r="IT92" s="47"/>
      <c r="IU92" s="47"/>
    </row>
    <row r="93" spans="21:255" x14ac:dyDescent="0.2">
      <c r="IM93" s="47"/>
      <c r="IN93" s="47"/>
      <c r="IO93" s="47"/>
      <c r="IP93" s="47"/>
      <c r="IT93" s="47"/>
      <c r="IU93" s="47"/>
    </row>
    <row r="94" spans="21:255" x14ac:dyDescent="0.2">
      <c r="IM94" s="47"/>
      <c r="IN94" s="47"/>
      <c r="IO94" s="47"/>
      <c r="IP94" s="47"/>
      <c r="IT94" s="47"/>
      <c r="IU94" s="47"/>
    </row>
    <row r="95" spans="21:255" x14ac:dyDescent="0.2">
      <c r="IM95" s="47"/>
      <c r="IN95" s="47"/>
      <c r="IO95" s="47"/>
      <c r="IP95" s="47"/>
      <c r="IT95" s="47"/>
      <c r="IU95" s="47"/>
    </row>
    <row r="96" spans="21:255" x14ac:dyDescent="0.2">
      <c r="IM96" s="47"/>
      <c r="IN96" s="47"/>
      <c r="IO96" s="47"/>
      <c r="IP96" s="47"/>
      <c r="IT96" s="47"/>
      <c r="IU96" s="47"/>
    </row>
    <row r="97" spans="247:255" x14ac:dyDescent="0.2">
      <c r="IM97" s="47"/>
      <c r="IN97" s="47"/>
      <c r="IO97" s="47"/>
      <c r="IP97" s="47"/>
      <c r="IT97" s="47"/>
      <c r="IU97" s="47"/>
    </row>
    <row r="98" spans="247:255" x14ac:dyDescent="0.2">
      <c r="IM98" s="47"/>
      <c r="IN98" s="47"/>
      <c r="IO98" s="47"/>
      <c r="IP98" s="47"/>
      <c r="IT98" s="47"/>
      <c r="IU98" s="47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85" zoomScaleNormal="85" zoomScaleSheetLayoutView="100" workbookViewId="0">
      <selection activeCell="B48" sqref="B48"/>
    </sheetView>
  </sheetViews>
  <sheetFormatPr defaultRowHeight="12.75" x14ac:dyDescent="0.2"/>
  <cols>
    <col min="1" max="1" width="65.5703125" style="93" customWidth="1"/>
    <col min="2" max="3" width="17.42578125" style="93" customWidth="1"/>
    <col min="4" max="4" width="10.28515625" style="93" customWidth="1"/>
    <col min="5" max="16384" width="9.140625" style="93"/>
  </cols>
  <sheetData>
    <row r="1" spans="1:6" x14ac:dyDescent="0.2">
      <c r="A1" s="92" t="s">
        <v>311</v>
      </c>
      <c r="B1" s="232" t="str">
        <f>'ФИ-Почетна'!$C$18</f>
        <v>Македонски Телеком АД Скопје</v>
      </c>
      <c r="C1" s="232"/>
      <c r="D1" s="232"/>
    </row>
    <row r="2" spans="1:6" x14ac:dyDescent="0.2">
      <c r="A2" s="92" t="s">
        <v>319</v>
      </c>
      <c r="B2" s="94" t="str">
        <f>'ФИ-Почетна'!$C$22</f>
        <v>01.01 - 30.06</v>
      </c>
      <c r="C2" s="95"/>
      <c r="D2" s="96"/>
    </row>
    <row r="3" spans="1:6" x14ac:dyDescent="0.2">
      <c r="A3" s="92" t="s">
        <v>316</v>
      </c>
      <c r="B3" s="94">
        <f>'ФИ-Почетна'!$C$23</f>
        <v>2015</v>
      </c>
      <c r="C3" s="95"/>
      <c r="D3" s="96"/>
    </row>
    <row r="4" spans="1:6" x14ac:dyDescent="0.2">
      <c r="A4" s="97" t="s">
        <v>320</v>
      </c>
      <c r="B4" s="98" t="str">
        <f>'ФИ-Почетна'!$C$20</f>
        <v>не</v>
      </c>
      <c r="C4" s="99"/>
      <c r="D4" s="99"/>
      <c r="F4" s="100"/>
    </row>
    <row r="5" spans="1:6" x14ac:dyDescent="0.2">
      <c r="A5" s="97"/>
      <c r="B5" s="98"/>
      <c r="C5" s="99"/>
      <c r="D5" s="99"/>
      <c r="F5" s="100"/>
    </row>
    <row r="6" spans="1:6" ht="18" x14ac:dyDescent="0.2">
      <c r="A6" s="235" t="s">
        <v>376</v>
      </c>
      <c r="B6" s="235"/>
      <c r="C6" s="235"/>
      <c r="D6" s="235"/>
      <c r="F6" s="100"/>
    </row>
    <row r="7" spans="1:6" x14ac:dyDescent="0.2">
      <c r="A7" s="233" t="s">
        <v>377</v>
      </c>
      <c r="B7" s="233"/>
      <c r="C7" s="233"/>
      <c r="D7" s="233"/>
      <c r="F7" s="100"/>
    </row>
    <row r="8" spans="1:6" ht="12.75" customHeight="1" thickBot="1" x14ac:dyDescent="0.25">
      <c r="A8" s="99"/>
      <c r="B8" s="234" t="s">
        <v>24</v>
      </c>
      <c r="C8" s="234"/>
      <c r="D8" s="234"/>
      <c r="F8" s="100"/>
    </row>
    <row r="9" spans="1:6" s="103" customFormat="1" ht="33" customHeight="1" thickTop="1" thickBot="1" x14ac:dyDescent="0.25">
      <c r="A9" s="101" t="s">
        <v>22</v>
      </c>
      <c r="B9" s="102" t="s">
        <v>20</v>
      </c>
      <c r="C9" s="102" t="s">
        <v>36</v>
      </c>
      <c r="D9" s="102" t="s">
        <v>21</v>
      </c>
      <c r="F9" s="104"/>
    </row>
    <row r="10" spans="1:6" ht="14.25" thickTop="1" thickBot="1" x14ac:dyDescent="0.25">
      <c r="A10" s="76" t="s">
        <v>173</v>
      </c>
      <c r="B10" s="75"/>
      <c r="C10" s="75"/>
      <c r="D10" s="75"/>
      <c r="F10" s="104"/>
    </row>
    <row r="11" spans="1:6" ht="14.25" thickTop="1" thickBot="1" x14ac:dyDescent="0.25">
      <c r="A11" s="80" t="s">
        <v>158</v>
      </c>
      <c r="B11" s="68">
        <f>B12+B13+B18+B19+B25+B26</f>
        <v>16286932</v>
      </c>
      <c r="C11" s="68">
        <f>C12+C13+C18+C19+C25+C26</f>
        <v>15291542</v>
      </c>
      <c r="D11" s="68">
        <f t="shared" ref="D11:D15" si="0">IF(B11&lt;=0,((C11-B11)/(B11*-1))*100+100,C11/B11*100)</f>
        <v>93.888413115496533</v>
      </c>
      <c r="F11" s="104"/>
    </row>
    <row r="12" spans="1:6" ht="14.25" thickTop="1" thickBot="1" x14ac:dyDescent="0.25">
      <c r="A12" s="80" t="s">
        <v>159</v>
      </c>
      <c r="B12" s="87">
        <v>2341532</v>
      </c>
      <c r="C12" s="87">
        <v>2080898</v>
      </c>
      <c r="D12" s="68">
        <f t="shared" si="0"/>
        <v>88.869082293131157</v>
      </c>
      <c r="F12" s="104"/>
    </row>
    <row r="13" spans="1:6" ht="14.25" thickTop="1" thickBot="1" x14ac:dyDescent="0.25">
      <c r="A13" s="80" t="s">
        <v>293</v>
      </c>
      <c r="B13" s="68">
        <f>SUM(B14:B17)</f>
        <v>13536852</v>
      </c>
      <c r="C13" s="68">
        <f>SUM(C14:C17)</f>
        <v>12814276</v>
      </c>
      <c r="D13" s="68">
        <f t="shared" si="0"/>
        <v>94.662156312265211</v>
      </c>
      <c r="F13" s="104"/>
    </row>
    <row r="14" spans="1:6" ht="14.25" thickTop="1" thickBot="1" x14ac:dyDescent="0.25">
      <c r="A14" s="81" t="s">
        <v>297</v>
      </c>
      <c r="B14" s="70">
        <v>3601098</v>
      </c>
      <c r="C14" s="70">
        <v>4190772</v>
      </c>
      <c r="D14" s="69">
        <f t="shared" si="0"/>
        <v>116.37483900743607</v>
      </c>
      <c r="F14" s="104"/>
    </row>
    <row r="15" spans="1:6" ht="27" thickTop="1" thickBot="1" x14ac:dyDescent="0.25">
      <c r="A15" s="81" t="s">
        <v>258</v>
      </c>
      <c r="B15" s="70">
        <v>8738137</v>
      </c>
      <c r="C15" s="70">
        <v>8620413</v>
      </c>
      <c r="D15" s="69">
        <f t="shared" si="0"/>
        <v>98.652756302630635</v>
      </c>
      <c r="F15" s="104"/>
    </row>
    <row r="16" spans="1:6" ht="14.25" thickTop="1" thickBot="1" x14ac:dyDescent="0.25">
      <c r="A16" s="81" t="s">
        <v>259</v>
      </c>
      <c r="B16" s="70"/>
      <c r="C16" s="70"/>
      <c r="D16" s="69"/>
      <c r="F16" s="104"/>
    </row>
    <row r="17" spans="1:6" ht="14.25" thickTop="1" thickBot="1" x14ac:dyDescent="0.25">
      <c r="A17" s="81" t="s">
        <v>162</v>
      </c>
      <c r="B17" s="70">
        <v>1197617</v>
      </c>
      <c r="C17" s="70">
        <v>3091</v>
      </c>
      <c r="D17" s="69">
        <f t="shared" ref="D17:D57" si="1">IF(B17&lt;=0,((C17-B17)/(B17*-1))*100+100,C17/B17*100)</f>
        <v>0.25809586871261847</v>
      </c>
      <c r="F17" s="104"/>
    </row>
    <row r="18" spans="1:6" ht="14.25" thickTop="1" thickBot="1" x14ac:dyDescent="0.25">
      <c r="A18" s="80" t="s">
        <v>294</v>
      </c>
      <c r="B18" s="70"/>
      <c r="C18" s="70"/>
      <c r="D18" s="69"/>
      <c r="F18" s="104"/>
    </row>
    <row r="19" spans="1:6" ht="14.25" thickTop="1" thickBot="1" x14ac:dyDescent="0.25">
      <c r="A19" s="80" t="s">
        <v>295</v>
      </c>
      <c r="B19" s="68">
        <v>128530</v>
      </c>
      <c r="C19" s="68">
        <v>112371</v>
      </c>
      <c r="D19" s="68">
        <f t="shared" si="1"/>
        <v>87.42783785886563</v>
      </c>
      <c r="F19" s="104"/>
    </row>
    <row r="20" spans="1:6" ht="14.25" thickTop="1" thickBot="1" x14ac:dyDescent="0.25">
      <c r="A20" s="81" t="s">
        <v>160</v>
      </c>
      <c r="B20" s="70">
        <v>0</v>
      </c>
      <c r="C20" s="70">
        <v>0</v>
      </c>
      <c r="D20" s="69"/>
      <c r="F20" s="104"/>
    </row>
    <row r="21" spans="1:6" ht="14.25" thickTop="1" thickBot="1" x14ac:dyDescent="0.25">
      <c r="A21" s="81" t="s">
        <v>161</v>
      </c>
      <c r="B21" s="70"/>
      <c r="C21" s="70"/>
      <c r="D21" s="69"/>
      <c r="F21" s="104"/>
    </row>
    <row r="22" spans="1:6" ht="14.25" thickTop="1" thickBot="1" x14ac:dyDescent="0.25">
      <c r="A22" s="81" t="s">
        <v>260</v>
      </c>
      <c r="B22" s="70">
        <v>83369</v>
      </c>
      <c r="C22" s="70">
        <v>73068</v>
      </c>
      <c r="D22" s="69">
        <f t="shared" si="1"/>
        <v>87.644088330194677</v>
      </c>
      <c r="F22" s="104"/>
    </row>
    <row r="23" spans="1:6" ht="14.25" thickTop="1" thickBot="1" x14ac:dyDescent="0.25">
      <c r="A23" s="81" t="s">
        <v>163</v>
      </c>
      <c r="B23" s="70">
        <v>44549</v>
      </c>
      <c r="C23" s="70">
        <v>38691</v>
      </c>
      <c r="D23" s="69">
        <f t="shared" si="1"/>
        <v>86.850434353184141</v>
      </c>
      <c r="F23" s="104"/>
    </row>
    <row r="24" spans="1:6" ht="14.25" thickTop="1" thickBot="1" x14ac:dyDescent="0.25">
      <c r="A24" s="81" t="s">
        <v>261</v>
      </c>
      <c r="B24" s="70">
        <v>612</v>
      </c>
      <c r="C24" s="70">
        <v>612</v>
      </c>
      <c r="D24" s="69">
        <f t="shared" si="1"/>
        <v>100</v>
      </c>
      <c r="F24" s="104"/>
    </row>
    <row r="25" spans="1:6" ht="15.75" customHeight="1" thickTop="1" thickBot="1" x14ac:dyDescent="0.25">
      <c r="A25" s="80" t="s">
        <v>296</v>
      </c>
      <c r="B25" s="87">
        <v>280018</v>
      </c>
      <c r="C25" s="87">
        <v>283997</v>
      </c>
      <c r="D25" s="69">
        <f t="shared" si="1"/>
        <v>101.420980079852</v>
      </c>
      <c r="F25" s="104"/>
    </row>
    <row r="26" spans="1:6" ht="14.25" thickTop="1" thickBot="1" x14ac:dyDescent="0.25">
      <c r="A26" s="80" t="s">
        <v>164</v>
      </c>
      <c r="B26" s="70"/>
      <c r="C26" s="70"/>
      <c r="D26" s="69"/>
      <c r="F26" s="104"/>
    </row>
    <row r="27" spans="1:6" ht="14.25" thickTop="1" thickBot="1" x14ac:dyDescent="0.25">
      <c r="A27" s="80" t="s">
        <v>171</v>
      </c>
      <c r="B27" s="68">
        <f>SUM(B28:B33)</f>
        <v>6844698</v>
      </c>
      <c r="C27" s="68">
        <f>SUM(C28:C33)</f>
        <v>5496925</v>
      </c>
      <c r="D27" s="68">
        <f t="shared" si="1"/>
        <v>80.309240816760649</v>
      </c>
      <c r="F27" s="104"/>
    </row>
    <row r="28" spans="1:6" ht="14.25" thickTop="1" thickBot="1" x14ac:dyDescent="0.25">
      <c r="A28" s="82" t="s">
        <v>165</v>
      </c>
      <c r="B28" s="70">
        <v>543396</v>
      </c>
      <c r="C28" s="70">
        <v>706835</v>
      </c>
      <c r="D28" s="69">
        <f t="shared" si="1"/>
        <v>130.07732850444242</v>
      </c>
      <c r="F28" s="104"/>
    </row>
    <row r="29" spans="1:6" ht="15.75" customHeight="1" thickTop="1" thickBot="1" x14ac:dyDescent="0.25">
      <c r="A29" s="82" t="s">
        <v>166</v>
      </c>
      <c r="B29" s="70">
        <v>2220156</v>
      </c>
      <c r="C29" s="70">
        <v>2403567</v>
      </c>
      <c r="D29" s="69">
        <f t="shared" si="1"/>
        <v>108.26117624166952</v>
      </c>
      <c r="F29" s="104"/>
    </row>
    <row r="30" spans="1:6" ht="14.25" thickTop="1" thickBot="1" x14ac:dyDescent="0.25">
      <c r="A30" s="82" t="s">
        <v>167</v>
      </c>
      <c r="B30" s="70">
        <v>680548</v>
      </c>
      <c r="C30" s="70">
        <v>930447</v>
      </c>
      <c r="D30" s="69">
        <f t="shared" si="1"/>
        <v>136.72026073105792</v>
      </c>
      <c r="F30" s="104"/>
    </row>
    <row r="31" spans="1:6" ht="14.25" thickTop="1" thickBot="1" x14ac:dyDescent="0.25">
      <c r="A31" s="82" t="s">
        <v>168</v>
      </c>
      <c r="B31" s="70">
        <v>1418676</v>
      </c>
      <c r="C31" s="70">
        <v>0</v>
      </c>
      <c r="D31" s="69">
        <f t="shared" si="1"/>
        <v>0</v>
      </c>
      <c r="F31" s="104"/>
    </row>
    <row r="32" spans="1:6" ht="14.25" thickTop="1" thickBot="1" x14ac:dyDescent="0.25">
      <c r="A32" s="82" t="s">
        <v>169</v>
      </c>
      <c r="B32" s="70">
        <v>1450018</v>
      </c>
      <c r="C32" s="70">
        <v>1012197</v>
      </c>
      <c r="D32" s="69">
        <f t="shared" si="1"/>
        <v>69.805823100127029</v>
      </c>
      <c r="F32" s="104"/>
    </row>
    <row r="33" spans="1:6" ht="14.25" thickTop="1" thickBot="1" x14ac:dyDescent="0.25">
      <c r="A33" s="82" t="s">
        <v>301</v>
      </c>
      <c r="B33" s="70">
        <v>531904</v>
      </c>
      <c r="C33" s="70">
        <v>443879</v>
      </c>
      <c r="D33" s="69">
        <f t="shared" si="1"/>
        <v>83.450961075682827</v>
      </c>
      <c r="F33" s="104"/>
    </row>
    <row r="34" spans="1:6" ht="14.25" thickTop="1" thickBot="1" x14ac:dyDescent="0.25">
      <c r="A34" s="83" t="s">
        <v>172</v>
      </c>
      <c r="B34" s="68">
        <f>B11+B27</f>
        <v>23131630</v>
      </c>
      <c r="C34" s="68">
        <f>C11+C27</f>
        <v>20788467</v>
      </c>
      <c r="D34" s="68">
        <f t="shared" si="1"/>
        <v>89.87030745347387</v>
      </c>
      <c r="F34" s="104"/>
    </row>
    <row r="35" spans="1:6" ht="14.25" thickTop="1" thickBot="1" x14ac:dyDescent="0.25">
      <c r="A35" s="34" t="s">
        <v>170</v>
      </c>
      <c r="B35" s="70">
        <v>52969</v>
      </c>
      <c r="C35" s="70">
        <v>56837</v>
      </c>
      <c r="D35" s="69">
        <f t="shared" si="1"/>
        <v>107.30238441352489</v>
      </c>
      <c r="F35" s="104"/>
    </row>
    <row r="36" spans="1:6" ht="14.25" thickTop="1" thickBot="1" x14ac:dyDescent="0.25">
      <c r="A36" s="74" t="s">
        <v>262</v>
      </c>
      <c r="B36" s="73"/>
      <c r="C36" s="73"/>
      <c r="D36" s="73"/>
      <c r="F36" s="104"/>
    </row>
    <row r="37" spans="1:6" ht="14.25" thickTop="1" thickBot="1" x14ac:dyDescent="0.25">
      <c r="A37" s="84" t="s">
        <v>263</v>
      </c>
      <c r="B37" s="68">
        <f>(SUM(B38:B41))</f>
        <v>17894054</v>
      </c>
      <c r="C37" s="68">
        <f>(SUM(C38:C41))</f>
        <v>16179284</v>
      </c>
      <c r="D37" s="68">
        <f t="shared" si="1"/>
        <v>90.417096092366762</v>
      </c>
      <c r="F37" s="104"/>
    </row>
    <row r="38" spans="1:6" ht="14.25" thickTop="1" thickBot="1" x14ac:dyDescent="0.25">
      <c r="A38" s="81" t="s">
        <v>298</v>
      </c>
      <c r="B38" s="70">
        <v>6386189</v>
      </c>
      <c r="C38" s="70">
        <v>6386189</v>
      </c>
      <c r="D38" s="69">
        <f t="shared" si="1"/>
        <v>100</v>
      </c>
      <c r="F38" s="104"/>
    </row>
    <row r="39" spans="1:6" ht="14.25" thickTop="1" thickBot="1" x14ac:dyDescent="0.25">
      <c r="A39" s="85" t="s">
        <v>175</v>
      </c>
      <c r="B39" s="70">
        <v>1237534</v>
      </c>
      <c r="C39" s="70">
        <v>1237534</v>
      </c>
      <c r="D39" s="69">
        <f t="shared" si="1"/>
        <v>100</v>
      </c>
      <c r="F39" s="104"/>
    </row>
    <row r="40" spans="1:6" ht="14.25" thickTop="1" thickBot="1" x14ac:dyDescent="0.25">
      <c r="A40" s="81" t="s">
        <v>128</v>
      </c>
      <c r="B40" s="70">
        <v>10270331</v>
      </c>
      <c r="C40" s="70">
        <v>8555561</v>
      </c>
      <c r="D40" s="69">
        <f t="shared" si="1"/>
        <v>83.303653991288101</v>
      </c>
      <c r="F40" s="104"/>
    </row>
    <row r="41" spans="1:6" ht="14.25" thickTop="1" thickBot="1" x14ac:dyDescent="0.25">
      <c r="A41" s="81" t="s">
        <v>176</v>
      </c>
      <c r="B41" s="70"/>
      <c r="C41" s="70"/>
      <c r="D41" s="69"/>
      <c r="F41" s="104"/>
    </row>
    <row r="42" spans="1:6" ht="14.25" thickTop="1" thickBot="1" x14ac:dyDescent="0.25">
      <c r="A42" s="86" t="s">
        <v>183</v>
      </c>
      <c r="B42" s="68">
        <f>B43+B51</f>
        <v>5237576</v>
      </c>
      <c r="C42" s="68">
        <f>C43+C51</f>
        <v>4609183</v>
      </c>
      <c r="D42" s="68">
        <f t="shared" si="1"/>
        <v>88.00221705613437</v>
      </c>
      <c r="F42" s="104"/>
    </row>
    <row r="43" spans="1:6" ht="14.25" thickTop="1" thickBot="1" x14ac:dyDescent="0.25">
      <c r="A43" s="83" t="s">
        <v>177</v>
      </c>
      <c r="B43" s="68">
        <f>SUM(B44:B50)</f>
        <v>4559453</v>
      </c>
      <c r="C43" s="68">
        <f>SUM(C44:C50)</f>
        <v>3958375</v>
      </c>
      <c r="D43" s="68">
        <f t="shared" si="1"/>
        <v>86.816883516509549</v>
      </c>
      <c r="F43" s="104"/>
    </row>
    <row r="44" spans="1:6" ht="14.25" thickTop="1" thickBot="1" x14ac:dyDescent="0.25">
      <c r="A44" s="81" t="s">
        <v>178</v>
      </c>
      <c r="B44" s="70">
        <v>1456087</v>
      </c>
      <c r="C44" s="70">
        <v>1211922</v>
      </c>
      <c r="D44" s="69">
        <f t="shared" si="1"/>
        <v>83.231427792432726</v>
      </c>
      <c r="F44" s="100"/>
    </row>
    <row r="45" spans="1:6" ht="14.25" thickTop="1" thickBot="1" x14ac:dyDescent="0.25">
      <c r="A45" s="82" t="s">
        <v>265</v>
      </c>
      <c r="B45" s="70"/>
      <c r="C45" s="70"/>
      <c r="D45" s="69"/>
      <c r="F45" s="100"/>
    </row>
    <row r="46" spans="1:6" ht="14.25" thickTop="1" thickBot="1" x14ac:dyDescent="0.25">
      <c r="A46" s="82" t="s">
        <v>179</v>
      </c>
      <c r="B46" s="70">
        <v>252744</v>
      </c>
      <c r="C46" s="70">
        <v>167036</v>
      </c>
      <c r="D46" s="69">
        <f t="shared" si="1"/>
        <v>66.089007058525624</v>
      </c>
      <c r="F46" s="100"/>
    </row>
    <row r="47" spans="1:6" ht="14.25" thickTop="1" thickBot="1" x14ac:dyDescent="0.25">
      <c r="A47" s="82" t="s">
        <v>180</v>
      </c>
      <c r="B47" s="70">
        <v>232897</v>
      </c>
      <c r="C47" s="70">
        <v>19808</v>
      </c>
      <c r="D47" s="69">
        <f t="shared" si="1"/>
        <v>8.5050472955856016</v>
      </c>
      <c r="F47" s="100"/>
    </row>
    <row r="48" spans="1:6" ht="14.25" thickTop="1" thickBot="1" x14ac:dyDescent="0.25">
      <c r="A48" s="82" t="s">
        <v>266</v>
      </c>
      <c r="B48" s="70">
        <v>770469</v>
      </c>
      <c r="C48" s="70">
        <v>953924</v>
      </c>
      <c r="D48" s="69">
        <f t="shared" si="1"/>
        <v>123.81082172027686</v>
      </c>
    </row>
    <row r="49" spans="1:4" ht="14.25" thickTop="1" thickBot="1" x14ac:dyDescent="0.25">
      <c r="A49" s="82" t="s">
        <v>302</v>
      </c>
      <c r="B49" s="70">
        <v>1847256</v>
      </c>
      <c r="C49" s="70">
        <v>1605685</v>
      </c>
      <c r="D49" s="69">
        <f t="shared" si="1"/>
        <v>86.922711308015778</v>
      </c>
    </row>
    <row r="50" spans="1:4" ht="27" thickTop="1" thickBot="1" x14ac:dyDescent="0.25">
      <c r="A50" s="82" t="s">
        <v>299</v>
      </c>
      <c r="B50" s="70"/>
      <c r="C50" s="70"/>
      <c r="D50" s="69"/>
    </row>
    <row r="51" spans="1:4" ht="14.25" thickTop="1" thickBot="1" x14ac:dyDescent="0.25">
      <c r="A51" s="83" t="s">
        <v>181</v>
      </c>
      <c r="B51" s="68">
        <f>SUM(B52:B55)</f>
        <v>678123</v>
      </c>
      <c r="C51" s="68">
        <f>SUM(C52:C55)</f>
        <v>650808</v>
      </c>
      <c r="D51" s="68">
        <f t="shared" si="1"/>
        <v>95.971969686915202</v>
      </c>
    </row>
    <row r="52" spans="1:4" ht="17.25" customHeight="1" thickTop="1" thickBot="1" x14ac:dyDescent="0.25">
      <c r="A52" s="82" t="s">
        <v>325</v>
      </c>
      <c r="B52" s="70"/>
      <c r="C52" s="70"/>
      <c r="D52" s="69"/>
    </row>
    <row r="53" spans="1:4" ht="15.75" customHeight="1" thickTop="1" thickBot="1" x14ac:dyDescent="0.25">
      <c r="A53" s="82" t="s">
        <v>182</v>
      </c>
      <c r="B53" s="70">
        <v>416435</v>
      </c>
      <c r="C53" s="70">
        <v>397667</v>
      </c>
      <c r="D53" s="69">
        <f t="shared" si="1"/>
        <v>95.493174204857894</v>
      </c>
    </row>
    <row r="54" spans="1:4" ht="14.25" thickTop="1" thickBot="1" x14ac:dyDescent="0.25">
      <c r="A54" s="82" t="s">
        <v>214</v>
      </c>
      <c r="B54" s="70">
        <v>60356</v>
      </c>
      <c r="C54" s="70">
        <v>68032</v>
      </c>
      <c r="D54" s="69">
        <f t="shared" si="1"/>
        <v>112.71787394790907</v>
      </c>
    </row>
    <row r="55" spans="1:4" ht="14.25" thickTop="1" thickBot="1" x14ac:dyDescent="0.25">
      <c r="A55" s="82" t="s">
        <v>300</v>
      </c>
      <c r="B55" s="70">
        <v>201332</v>
      </c>
      <c r="C55" s="70">
        <v>185109</v>
      </c>
      <c r="D55" s="69">
        <f t="shared" si="1"/>
        <v>91.942165179901863</v>
      </c>
    </row>
    <row r="56" spans="1:4" ht="14.25" thickTop="1" thickBot="1" x14ac:dyDescent="0.25">
      <c r="A56" s="80" t="s">
        <v>264</v>
      </c>
      <c r="B56" s="68">
        <f>B37+B42</f>
        <v>23131630</v>
      </c>
      <c r="C56" s="68">
        <f>C37+C42</f>
        <v>20788467</v>
      </c>
      <c r="D56" s="68">
        <f t="shared" si="1"/>
        <v>89.87030745347387</v>
      </c>
    </row>
    <row r="57" spans="1:4" ht="14.25" thickTop="1" thickBot="1" x14ac:dyDescent="0.25">
      <c r="A57" s="34" t="s">
        <v>184</v>
      </c>
      <c r="B57" s="70">
        <v>52807</v>
      </c>
      <c r="C57" s="70">
        <v>52807</v>
      </c>
      <c r="D57" s="69">
        <f t="shared" si="1"/>
        <v>100</v>
      </c>
    </row>
    <row r="58" spans="1:4" ht="13.5" thickTop="1" x14ac:dyDescent="0.2">
      <c r="A58" s="99"/>
      <c r="B58" s="99"/>
      <c r="C58" s="99"/>
      <c r="D58" s="99"/>
    </row>
    <row r="59" spans="1:4" x14ac:dyDescent="0.2">
      <c r="A59" s="99"/>
      <c r="B59" s="99"/>
      <c r="C59" s="99"/>
      <c r="D59" s="99"/>
    </row>
    <row r="60" spans="1:4" x14ac:dyDescent="0.2">
      <c r="A60" s="99"/>
      <c r="B60" s="99"/>
      <c r="C60" s="99"/>
      <c r="D60" s="99"/>
    </row>
    <row r="61" spans="1:4" x14ac:dyDescent="0.2">
      <c r="A61" s="99"/>
      <c r="B61" s="99"/>
      <c r="C61" s="99"/>
      <c r="D61" s="99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85" zoomScaleNormal="85" zoomScaleSheetLayoutView="85" workbookViewId="0">
      <selection activeCell="C39" sqref="C39"/>
    </sheetView>
  </sheetViews>
  <sheetFormatPr defaultRowHeight="12.75" x14ac:dyDescent="0.2"/>
  <cols>
    <col min="1" max="1" width="4.5703125" style="100" customWidth="1"/>
    <col min="2" max="2" width="61.7109375" style="100" customWidth="1"/>
    <col min="3" max="4" width="14.85546875" style="100" customWidth="1"/>
    <col min="5" max="5" width="9.5703125" style="100" bestFit="1" customWidth="1"/>
    <col min="6" max="16384" width="9.140625" style="100"/>
  </cols>
  <sheetData>
    <row r="1" spans="1:7" ht="14.25" customHeight="1" x14ac:dyDescent="0.2">
      <c r="A1" s="105"/>
      <c r="B1" s="106" t="s">
        <v>311</v>
      </c>
      <c r="C1" s="232" t="str">
        <f>'ФИ-Почетна'!$C$18</f>
        <v>Македонски Телеком АД Скопје</v>
      </c>
      <c r="D1" s="232"/>
      <c r="E1" s="232"/>
    </row>
    <row r="2" spans="1:7" ht="12.75" customHeight="1" x14ac:dyDescent="0.2">
      <c r="A2" s="105"/>
      <c r="B2" s="106" t="s">
        <v>319</v>
      </c>
      <c r="C2" s="94" t="str">
        <f>'ФИ-Почетна'!$C$22</f>
        <v>01.01 - 30.06</v>
      </c>
      <c r="D2" s="107"/>
      <c r="E2" s="108"/>
    </row>
    <row r="3" spans="1:7" ht="14.25" customHeight="1" x14ac:dyDescent="0.2">
      <c r="A3" s="105"/>
      <c r="B3" s="97" t="s">
        <v>316</v>
      </c>
      <c r="C3" s="98">
        <f>'ФИ-Почетна'!$C$23</f>
        <v>2015</v>
      </c>
      <c r="D3" s="109"/>
      <c r="E3" s="110"/>
    </row>
    <row r="4" spans="1:7" x14ac:dyDescent="0.2">
      <c r="A4" s="105"/>
      <c r="B4" s="97" t="s">
        <v>320</v>
      </c>
      <c r="C4" s="98" t="str">
        <f>'ФИ-Почетна'!$C$20</f>
        <v>не</v>
      </c>
      <c r="D4" s="109"/>
      <c r="E4" s="110"/>
    </row>
    <row r="5" spans="1:7" x14ac:dyDescent="0.2">
      <c r="A5" s="105"/>
      <c r="B5" s="97"/>
      <c r="C5" s="98"/>
      <c r="D5" s="109"/>
      <c r="E5" s="110"/>
    </row>
    <row r="6" spans="1:7" ht="21.75" customHeight="1" x14ac:dyDescent="0.2">
      <c r="A6" s="105"/>
      <c r="B6" s="238" t="s">
        <v>19</v>
      </c>
      <c r="C6" s="238"/>
      <c r="D6" s="238"/>
      <c r="E6" s="111"/>
    </row>
    <row r="7" spans="1:7" ht="12.75" customHeight="1" x14ac:dyDescent="0.2">
      <c r="A7" s="105"/>
      <c r="B7" s="233" t="s">
        <v>378</v>
      </c>
      <c r="C7" s="233"/>
      <c r="D7" s="233"/>
      <c r="E7" s="111"/>
    </row>
    <row r="8" spans="1:7" ht="13.5" thickBot="1" x14ac:dyDescent="0.25">
      <c r="A8" s="105"/>
      <c r="B8" s="105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2" t="s">
        <v>20</v>
      </c>
      <c r="D9" s="112" t="s">
        <v>36</v>
      </c>
      <c r="E9" s="112" t="s">
        <v>21</v>
      </c>
      <c r="G9" s="113"/>
    </row>
    <row r="10" spans="1:7" ht="65.25" customHeight="1" thickTop="1" thickBot="1" x14ac:dyDescent="0.25">
      <c r="A10" s="236"/>
      <c r="B10" s="237"/>
      <c r="C10" s="112" t="s">
        <v>219</v>
      </c>
      <c r="D10" s="112" t="s">
        <v>219</v>
      </c>
      <c r="E10" s="112" t="s">
        <v>220</v>
      </c>
      <c r="G10" s="113"/>
    </row>
    <row r="11" spans="1:7" ht="14.25" thickTop="1" thickBot="1" x14ac:dyDescent="0.25">
      <c r="A11" s="67">
        <v>1</v>
      </c>
      <c r="B11" s="114" t="s">
        <v>243</v>
      </c>
      <c r="C11" s="68">
        <f>C12+C18+C19</f>
        <v>5387438</v>
      </c>
      <c r="D11" s="68">
        <f>D12+D18+D19</f>
        <v>5108034</v>
      </c>
      <c r="E11" s="68">
        <f>IF(C11&lt;=0,((D11-C11)/(C11*-1))*100+100,D11/C11*100)</f>
        <v>94.813787184186609</v>
      </c>
      <c r="G11" s="104"/>
    </row>
    <row r="12" spans="1:7" ht="14.25" thickTop="1" thickBot="1" x14ac:dyDescent="0.25">
      <c r="A12" s="67">
        <v>2</v>
      </c>
      <c r="B12" s="88" t="s">
        <v>0</v>
      </c>
      <c r="C12" s="69">
        <f>SUM(C13:C14)</f>
        <v>5344730</v>
      </c>
      <c r="D12" s="69">
        <f>SUM(D13:D14)</f>
        <v>5034652</v>
      </c>
      <c r="E12" s="69">
        <f>IF(C12&lt;=0,((D12-C12)/(C12*-1))*100+100,D12/C12*100)</f>
        <v>94.198434719808105</v>
      </c>
      <c r="G12" s="104"/>
    </row>
    <row r="13" spans="1:7" ht="14.25" thickTop="1" thickBot="1" x14ac:dyDescent="0.25">
      <c r="A13" s="67" t="s">
        <v>244</v>
      </c>
      <c r="B13" s="88" t="s">
        <v>12</v>
      </c>
      <c r="C13" s="70">
        <v>4724743</v>
      </c>
      <c r="D13" s="70">
        <v>4776605</v>
      </c>
      <c r="E13" s="69">
        <f>IF(C13&lt;=0,((D13-C13)/(C13*-1))*100+100,D13/C13*100)</f>
        <v>101.09766816946446</v>
      </c>
      <c r="G13" s="104"/>
    </row>
    <row r="14" spans="1:7" ht="14.25" thickTop="1" thickBot="1" x14ac:dyDescent="0.25">
      <c r="A14" s="67" t="s">
        <v>245</v>
      </c>
      <c r="B14" s="88" t="s">
        <v>13</v>
      </c>
      <c r="C14" s="70">
        <v>619987</v>
      </c>
      <c r="D14" s="70">
        <v>258047</v>
      </c>
      <c r="E14" s="69">
        <f>IF(C14&lt;=0,((D14-C14)/(C14*-1))*100+100,D14/C14*100)</f>
        <v>41.621356576831445</v>
      </c>
      <c r="G14" s="104"/>
    </row>
    <row r="15" spans="1:7" ht="14.25" thickTop="1" thickBot="1" x14ac:dyDescent="0.25">
      <c r="A15" s="67">
        <v>3</v>
      </c>
      <c r="B15" s="88" t="s">
        <v>11</v>
      </c>
      <c r="C15" s="71" t="s">
        <v>270</v>
      </c>
      <c r="D15" s="71" t="s">
        <v>271</v>
      </c>
      <c r="E15" s="71" t="s">
        <v>321</v>
      </c>
      <c r="G15" s="104"/>
    </row>
    <row r="16" spans="1:7" ht="27" thickTop="1" thickBot="1" x14ac:dyDescent="0.25">
      <c r="A16" s="67">
        <v>4</v>
      </c>
      <c r="B16" s="88" t="s">
        <v>267</v>
      </c>
      <c r="C16" s="70"/>
      <c r="D16" s="70"/>
      <c r="E16" s="69"/>
      <c r="G16" s="104"/>
    </row>
    <row r="17" spans="1:7" ht="27" thickTop="1" thickBot="1" x14ac:dyDescent="0.25">
      <c r="A17" s="67">
        <v>5</v>
      </c>
      <c r="B17" s="88" t="s">
        <v>268</v>
      </c>
      <c r="C17" s="70"/>
      <c r="D17" s="70"/>
      <c r="E17" s="69"/>
      <c r="G17" s="104"/>
    </row>
    <row r="18" spans="1:7" ht="14.25" thickTop="1" thickBot="1" x14ac:dyDescent="0.25">
      <c r="A18" s="67">
        <v>6</v>
      </c>
      <c r="B18" s="88" t="s">
        <v>269</v>
      </c>
      <c r="C18" s="70"/>
      <c r="D18" s="70"/>
      <c r="E18" s="69"/>
      <c r="G18" s="104"/>
    </row>
    <row r="19" spans="1:7" ht="14.25" thickTop="1" thickBot="1" x14ac:dyDescent="0.25">
      <c r="A19" s="67">
        <v>7</v>
      </c>
      <c r="B19" s="89" t="s">
        <v>1</v>
      </c>
      <c r="C19" s="70">
        <v>42708</v>
      </c>
      <c r="D19" s="70">
        <v>73382</v>
      </c>
      <c r="E19" s="69">
        <f t="shared" ref="E19:E27" si="0">IF(C19&lt;=0,((D19-C19)/(C19*-1))*100+100,D19/C19*100)</f>
        <v>171.82260934719491</v>
      </c>
      <c r="G19" s="104"/>
    </row>
    <row r="20" spans="1:7" ht="14.25" thickTop="1" thickBot="1" x14ac:dyDescent="0.25">
      <c r="A20" s="67">
        <v>8</v>
      </c>
      <c r="B20" s="90" t="s">
        <v>246</v>
      </c>
      <c r="C20" s="68">
        <f>SUM(C21:C31)</f>
        <v>4638181</v>
      </c>
      <c r="D20" s="68">
        <f>SUM(D21:D31)</f>
        <v>4466233</v>
      </c>
      <c r="E20" s="68">
        <f t="shared" si="0"/>
        <v>96.29277080821123</v>
      </c>
      <c r="G20" s="104"/>
    </row>
    <row r="21" spans="1:7" ht="14.25" thickTop="1" thickBot="1" x14ac:dyDescent="0.25">
      <c r="A21" s="67">
        <v>9</v>
      </c>
      <c r="B21" s="89" t="s">
        <v>247</v>
      </c>
      <c r="C21" s="70">
        <v>753650</v>
      </c>
      <c r="D21" s="70">
        <v>755838</v>
      </c>
      <c r="E21" s="69">
        <f t="shared" si="0"/>
        <v>100.29032044052279</v>
      </c>
      <c r="G21" s="104"/>
    </row>
    <row r="22" spans="1:7" ht="14.25" thickTop="1" thickBot="1" x14ac:dyDescent="0.25">
      <c r="A22" s="67">
        <v>10</v>
      </c>
      <c r="B22" s="89" t="s">
        <v>272</v>
      </c>
      <c r="C22" s="70">
        <v>158184</v>
      </c>
      <c r="D22" s="70">
        <v>129813</v>
      </c>
      <c r="E22" s="69">
        <f t="shared" si="0"/>
        <v>82.064557730238207</v>
      </c>
      <c r="G22" s="104"/>
    </row>
    <row r="23" spans="1:7" ht="27" thickTop="1" thickBot="1" x14ac:dyDescent="0.25">
      <c r="A23" s="67">
        <v>11</v>
      </c>
      <c r="B23" s="89" t="s">
        <v>273</v>
      </c>
      <c r="C23" s="70"/>
      <c r="D23" s="70"/>
      <c r="E23" s="69"/>
      <c r="G23" s="104"/>
    </row>
    <row r="24" spans="1:7" ht="14.25" thickTop="1" thickBot="1" x14ac:dyDescent="0.25">
      <c r="A24" s="67">
        <v>12</v>
      </c>
      <c r="B24" s="89" t="s">
        <v>274</v>
      </c>
      <c r="C24" s="70">
        <v>1091952</v>
      </c>
      <c r="D24" s="70">
        <v>1020215</v>
      </c>
      <c r="E24" s="69">
        <f t="shared" si="0"/>
        <v>93.430388881562564</v>
      </c>
      <c r="G24" s="104"/>
    </row>
    <row r="25" spans="1:7" ht="14.25" thickTop="1" thickBot="1" x14ac:dyDescent="0.25">
      <c r="A25" s="67">
        <v>13</v>
      </c>
      <c r="B25" s="89" t="s">
        <v>275</v>
      </c>
      <c r="C25" s="70">
        <v>627483</v>
      </c>
      <c r="D25" s="70">
        <v>513246</v>
      </c>
      <c r="E25" s="69">
        <f t="shared" si="0"/>
        <v>81.79440717915864</v>
      </c>
      <c r="G25" s="104"/>
    </row>
    <row r="26" spans="1:7" ht="14.25" thickTop="1" thickBot="1" x14ac:dyDescent="0.25">
      <c r="A26" s="67">
        <v>14</v>
      </c>
      <c r="B26" s="89" t="s">
        <v>2</v>
      </c>
      <c r="C26" s="70">
        <v>626555</v>
      </c>
      <c r="D26" s="70">
        <v>652903</v>
      </c>
      <c r="E26" s="69">
        <f t="shared" si="0"/>
        <v>104.20521741906137</v>
      </c>
      <c r="G26" s="104"/>
    </row>
    <row r="27" spans="1:7" ht="14.25" thickTop="1" thickBot="1" x14ac:dyDescent="0.25">
      <c r="A27" s="67">
        <v>15</v>
      </c>
      <c r="B27" s="88" t="s">
        <v>276</v>
      </c>
      <c r="C27" s="70">
        <v>1338102</v>
      </c>
      <c r="D27" s="70">
        <v>1341581</v>
      </c>
      <c r="E27" s="69">
        <f t="shared" si="0"/>
        <v>100.25999512742676</v>
      </c>
      <c r="G27" s="104"/>
    </row>
    <row r="28" spans="1:7" ht="14.25" thickTop="1" thickBot="1" x14ac:dyDescent="0.25">
      <c r="A28" s="67">
        <v>16</v>
      </c>
      <c r="B28" s="89" t="s">
        <v>277</v>
      </c>
      <c r="C28" s="70"/>
      <c r="D28" s="70"/>
      <c r="E28" s="69"/>
      <c r="G28" s="104"/>
    </row>
    <row r="29" spans="1:7" ht="14.25" thickTop="1" thickBot="1" x14ac:dyDescent="0.25">
      <c r="A29" s="67">
        <v>17</v>
      </c>
      <c r="B29" s="88" t="s">
        <v>278</v>
      </c>
      <c r="C29" s="70">
        <v>29310</v>
      </c>
      <c r="D29" s="70">
        <v>40469</v>
      </c>
      <c r="E29" s="69">
        <f t="shared" ref="E29:E34" si="1">IF(C29&lt;=0,((D29-C29)/(C29*-1))*100+100,D29/C29*100)</f>
        <v>138.07233026270899</v>
      </c>
      <c r="G29" s="104"/>
    </row>
    <row r="30" spans="1:7" ht="14.25" thickTop="1" thickBot="1" x14ac:dyDescent="0.25">
      <c r="A30" s="67">
        <v>18</v>
      </c>
      <c r="B30" s="89" t="s">
        <v>248</v>
      </c>
      <c r="C30" s="70">
        <v>6471</v>
      </c>
      <c r="D30" s="70">
        <v>6344</v>
      </c>
      <c r="E30" s="69">
        <f t="shared" si="1"/>
        <v>98.037397620151438</v>
      </c>
      <c r="G30" s="104"/>
    </row>
    <row r="31" spans="1:7" ht="14.25" thickTop="1" thickBot="1" x14ac:dyDescent="0.25">
      <c r="A31" s="67">
        <v>19</v>
      </c>
      <c r="B31" s="88" t="s">
        <v>279</v>
      </c>
      <c r="C31" s="70">
        <v>6474</v>
      </c>
      <c r="D31" s="70">
        <v>5824</v>
      </c>
      <c r="E31" s="69">
        <f t="shared" si="1"/>
        <v>89.959839357429715</v>
      </c>
      <c r="G31" s="104"/>
    </row>
    <row r="32" spans="1:7" ht="14.25" thickTop="1" thickBot="1" x14ac:dyDescent="0.25">
      <c r="A32" s="67">
        <v>20</v>
      </c>
      <c r="B32" s="90" t="s">
        <v>233</v>
      </c>
      <c r="C32" s="72">
        <f>C11-C20-C16+C17</f>
        <v>749257</v>
      </c>
      <c r="D32" s="72">
        <f>D11-D20-D16+D17</f>
        <v>641801</v>
      </c>
      <c r="E32" s="68">
        <f t="shared" si="1"/>
        <v>85.658325514476346</v>
      </c>
      <c r="G32" s="104"/>
    </row>
    <row r="33" spans="1:7" ht="14.25" thickTop="1" thickBot="1" x14ac:dyDescent="0.25">
      <c r="A33" s="67">
        <v>21</v>
      </c>
      <c r="B33" s="91" t="s">
        <v>3</v>
      </c>
      <c r="C33" s="72">
        <f>C34+C35+C36</f>
        <v>43111</v>
      </c>
      <c r="D33" s="72">
        <f>D34+D35+D36</f>
        <v>30164</v>
      </c>
      <c r="E33" s="68">
        <f t="shared" si="1"/>
        <v>69.968221567581352</v>
      </c>
      <c r="G33" s="104"/>
    </row>
    <row r="34" spans="1:7" ht="14.25" thickTop="1" thickBot="1" x14ac:dyDescent="0.25">
      <c r="A34" s="67" t="s">
        <v>287</v>
      </c>
      <c r="B34" s="88" t="s">
        <v>249</v>
      </c>
      <c r="C34" s="70">
        <v>43111</v>
      </c>
      <c r="D34" s="70">
        <v>30164</v>
      </c>
      <c r="E34" s="69">
        <f t="shared" si="1"/>
        <v>69.968221567581352</v>
      </c>
      <c r="G34" s="104"/>
    </row>
    <row r="35" spans="1:7" ht="14.25" thickTop="1" thickBot="1" x14ac:dyDescent="0.25">
      <c r="A35" s="67" t="s">
        <v>288</v>
      </c>
      <c r="B35" s="88" t="s">
        <v>250</v>
      </c>
      <c r="C35" s="70"/>
      <c r="D35" s="70"/>
      <c r="E35" s="69"/>
      <c r="G35" s="104"/>
    </row>
    <row r="36" spans="1:7" ht="14.25" thickTop="1" thickBot="1" x14ac:dyDescent="0.25">
      <c r="A36" s="67" t="s">
        <v>289</v>
      </c>
      <c r="B36" s="88" t="s">
        <v>280</v>
      </c>
      <c r="C36" s="70"/>
      <c r="D36" s="70"/>
      <c r="E36" s="69"/>
      <c r="G36" s="104"/>
    </row>
    <row r="37" spans="1:7" ht="14.25" thickTop="1" thickBot="1" x14ac:dyDescent="0.25">
      <c r="A37" s="67">
        <v>22</v>
      </c>
      <c r="B37" s="91" t="s">
        <v>4</v>
      </c>
      <c r="C37" s="68">
        <f>C38+C39+C40</f>
        <v>87943</v>
      </c>
      <c r="D37" s="68">
        <f>D38+D39+D40</f>
        <v>40801</v>
      </c>
      <c r="E37" s="68">
        <f t="shared" ref="E37:E41" si="2">IF(C37&lt;=0,((D37-C37)/(C37*-1))*100+100,D37/C37*100)</f>
        <v>46.394823920039116</v>
      </c>
      <c r="G37" s="104"/>
    </row>
    <row r="38" spans="1:7" ht="14.25" thickTop="1" thickBot="1" x14ac:dyDescent="0.25">
      <c r="A38" s="67" t="s">
        <v>290</v>
      </c>
      <c r="B38" s="88" t="s">
        <v>251</v>
      </c>
      <c r="C38" s="70">
        <v>87943</v>
      </c>
      <c r="D38" s="70">
        <v>31124</v>
      </c>
      <c r="E38" s="69">
        <f t="shared" si="2"/>
        <v>35.391105602492523</v>
      </c>
      <c r="G38" s="104"/>
    </row>
    <row r="39" spans="1:7" ht="14.25" thickTop="1" thickBot="1" x14ac:dyDescent="0.25">
      <c r="A39" s="67" t="s">
        <v>291</v>
      </c>
      <c r="B39" s="88" t="s">
        <v>252</v>
      </c>
      <c r="C39" s="70"/>
      <c r="D39" s="70">
        <v>9677</v>
      </c>
      <c r="E39" s="69"/>
      <c r="G39" s="104"/>
    </row>
    <row r="40" spans="1:7" ht="14.25" thickTop="1" thickBot="1" x14ac:dyDescent="0.25">
      <c r="A40" s="67" t="s">
        <v>292</v>
      </c>
      <c r="B40" s="88" t="s">
        <v>281</v>
      </c>
      <c r="C40" s="70"/>
      <c r="D40" s="70"/>
      <c r="E40" s="69"/>
      <c r="G40" s="104"/>
    </row>
    <row r="41" spans="1:7" ht="14.25" thickTop="1" thickBot="1" x14ac:dyDescent="0.25">
      <c r="A41" s="67">
        <v>23</v>
      </c>
      <c r="B41" s="90" t="s">
        <v>283</v>
      </c>
      <c r="C41" s="68">
        <f>C32+C33-C37</f>
        <v>704425</v>
      </c>
      <c r="D41" s="68">
        <f>D32+D33-D37</f>
        <v>631164</v>
      </c>
      <c r="E41" s="68">
        <f t="shared" si="2"/>
        <v>89.59988643219647</v>
      </c>
      <c r="G41" s="104"/>
    </row>
    <row r="42" spans="1:7" ht="14.25" thickTop="1" thickBot="1" x14ac:dyDescent="0.25">
      <c r="A42" s="67">
        <v>24</v>
      </c>
      <c r="B42" s="88" t="s">
        <v>282</v>
      </c>
      <c r="C42" s="70"/>
      <c r="D42" s="70"/>
      <c r="E42" s="69"/>
      <c r="G42" s="104"/>
    </row>
    <row r="43" spans="1:7" ht="14.25" thickTop="1" thickBot="1" x14ac:dyDescent="0.25">
      <c r="A43" s="67">
        <v>25</v>
      </c>
      <c r="B43" s="90" t="s">
        <v>15</v>
      </c>
      <c r="C43" s="68">
        <f>C41+C42</f>
        <v>704425</v>
      </c>
      <c r="D43" s="68">
        <f>D41+D42</f>
        <v>631164</v>
      </c>
      <c r="E43" s="68">
        <f t="shared" ref="E43:E49" si="3">IF(C43&lt;=0,((D43-C43)/(C43*-1))*100+100,D43/C43*100)</f>
        <v>89.59988643219647</v>
      </c>
    </row>
    <row r="44" spans="1:7" ht="14.25" thickTop="1" thickBot="1" x14ac:dyDescent="0.25">
      <c r="A44" s="67">
        <v>26</v>
      </c>
      <c r="B44" s="89" t="s">
        <v>5</v>
      </c>
      <c r="C44" s="70">
        <v>521837</v>
      </c>
      <c r="D44" s="70">
        <v>83077</v>
      </c>
      <c r="E44" s="69">
        <f>IF(C44&lt;=0,((D44-C44)/(C44*-1))*100+100,D44/C44*100)</f>
        <v>15.920105320243676</v>
      </c>
    </row>
    <row r="45" spans="1:7" ht="14.25" thickTop="1" thickBot="1" x14ac:dyDescent="0.25">
      <c r="A45" s="67">
        <v>27</v>
      </c>
      <c r="B45" s="90" t="s">
        <v>18</v>
      </c>
      <c r="C45" s="68">
        <f>C43-C44</f>
        <v>182588</v>
      </c>
      <c r="D45" s="68">
        <f>D43-D44</f>
        <v>548087</v>
      </c>
      <c r="E45" s="68">
        <f t="shared" si="3"/>
        <v>300.17690100116113</v>
      </c>
    </row>
    <row r="46" spans="1:7" ht="14.25" thickTop="1" thickBot="1" x14ac:dyDescent="0.25">
      <c r="A46" s="67">
        <v>28</v>
      </c>
      <c r="B46" s="91" t="s">
        <v>6</v>
      </c>
      <c r="C46" s="70">
        <v>79121</v>
      </c>
      <c r="D46" s="70">
        <v>237505</v>
      </c>
      <c r="E46" s="69">
        <f>IF(C46&lt;=0,((D46-C46)/(C46*-1))*100+100,D46/C46*100)</f>
        <v>300.179471948029</v>
      </c>
    </row>
    <row r="47" spans="1:7" ht="27" thickTop="1" thickBot="1" x14ac:dyDescent="0.25">
      <c r="A47" s="67">
        <v>29</v>
      </c>
      <c r="B47" s="90" t="s">
        <v>284</v>
      </c>
      <c r="C47" s="68">
        <f>C45-C46</f>
        <v>103467</v>
      </c>
      <c r="D47" s="68">
        <f>D45-D46</f>
        <v>310582</v>
      </c>
      <c r="E47" s="68">
        <f t="shared" si="3"/>
        <v>300.17493500343107</v>
      </c>
    </row>
    <row r="48" spans="1:7" ht="14.25" thickTop="1" thickBot="1" x14ac:dyDescent="0.25">
      <c r="A48" s="67">
        <v>30</v>
      </c>
      <c r="B48" s="88" t="s">
        <v>285</v>
      </c>
      <c r="C48" s="70"/>
      <c r="D48" s="70"/>
      <c r="E48" s="69"/>
    </row>
    <row r="49" spans="1:5" ht="14.25" thickTop="1" thickBot="1" x14ac:dyDescent="0.25">
      <c r="A49" s="67">
        <v>31</v>
      </c>
      <c r="B49" s="90" t="s">
        <v>286</v>
      </c>
      <c r="C49" s="68">
        <f>C45+C48</f>
        <v>182588</v>
      </c>
      <c r="D49" s="68">
        <f>D45+D48</f>
        <v>548087</v>
      </c>
      <c r="E49" s="68">
        <f t="shared" si="3"/>
        <v>300.17690100116113</v>
      </c>
    </row>
    <row r="50" spans="1:5" ht="13.5" thickTop="1" x14ac:dyDescent="0.2">
      <c r="A50" s="105"/>
      <c r="B50" s="110"/>
      <c r="C50" s="110"/>
      <c r="D50" s="105"/>
      <c r="E50" s="105"/>
    </row>
    <row r="51" spans="1:5" x14ac:dyDescent="0.2">
      <c r="A51" s="105"/>
      <c r="B51" s="110"/>
      <c r="C51" s="110"/>
      <c r="D51" s="105"/>
      <c r="E51" s="105"/>
    </row>
    <row r="52" spans="1:5" x14ac:dyDescent="0.2">
      <c r="A52" s="105"/>
      <c r="B52" s="105"/>
      <c r="C52" s="105"/>
      <c r="D52" s="105"/>
      <c r="E52" s="105"/>
    </row>
    <row r="53" spans="1:5" x14ac:dyDescent="0.2">
      <c r="A53" s="105"/>
      <c r="B53" s="105"/>
      <c r="C53" s="105"/>
      <c r="D53" s="105"/>
      <c r="E53" s="105"/>
    </row>
    <row r="54" spans="1:5" x14ac:dyDescent="0.2">
      <c r="A54" s="105"/>
      <c r="B54" s="105"/>
      <c r="C54" s="105"/>
      <c r="D54" s="105"/>
      <c r="E54" s="10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zoomScaleSheetLayoutView="100" workbookViewId="0">
      <selection activeCell="B48" sqref="B48:C4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59" t="s">
        <v>311</v>
      </c>
      <c r="B1" s="241" t="str">
        <f>'ФИ-Почетна'!$C$18</f>
        <v>Македонски Телеком АД Скопје</v>
      </c>
      <c r="C1" s="241"/>
      <c r="D1" s="241"/>
    </row>
    <row r="2" spans="1:11" s="7" customFormat="1" x14ac:dyDescent="0.2">
      <c r="A2" s="59" t="s">
        <v>319</v>
      </c>
      <c r="B2" s="60" t="str">
        <f>'ФИ-Почетна'!$C$22</f>
        <v>01.01 - 30.06</v>
      </c>
      <c r="C2" s="61"/>
      <c r="D2" s="62"/>
      <c r="E2" s="8"/>
      <c r="F2" s="8"/>
      <c r="G2" s="8"/>
    </row>
    <row r="3" spans="1:11" s="7" customFormat="1" ht="12.75" customHeight="1" x14ac:dyDescent="0.2">
      <c r="A3" s="63" t="s">
        <v>316</v>
      </c>
      <c r="B3" s="64">
        <f>'ФИ-Почетна'!$C$23</f>
        <v>2015</v>
      </c>
      <c r="C3" s="61"/>
      <c r="D3" s="65"/>
      <c r="E3" s="9"/>
      <c r="F3" s="9"/>
    </row>
    <row r="4" spans="1:11" s="7" customFormat="1" ht="14.25" customHeight="1" x14ac:dyDescent="0.2">
      <c r="A4" s="63" t="s">
        <v>320</v>
      </c>
      <c r="B4" s="66" t="str">
        <f>'ФИ-Почетна'!$C$20</f>
        <v>не</v>
      </c>
      <c r="C4" s="65"/>
      <c r="D4" s="65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2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0" t="s">
        <v>65</v>
      </c>
      <c r="B9" s="207">
        <f>B10+SUM(B12:B28)</f>
        <v>1757755</v>
      </c>
      <c r="C9" s="207">
        <f>C10+SUM(C12:C28)</f>
        <v>1249120</v>
      </c>
      <c r="D9" s="68">
        <f>IF(B9&lt;=0,((C9-B9)/(B9*-1))*100+100,C9/B9*100)</f>
        <v>71.063373450793762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08">
        <v>182588</v>
      </c>
      <c r="C10" s="208">
        <v>548087</v>
      </c>
      <c r="D10" s="69">
        <f>IF(B10&lt;=0,((C10-B10)/(B10*-1))*100+100,C10/B10*100)</f>
        <v>300.17690100116113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16" t="s">
        <v>61</v>
      </c>
      <c r="B11" s="209"/>
      <c r="C11" s="209"/>
      <c r="D11" s="115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3" t="s">
        <v>31</v>
      </c>
      <c r="B12" s="208">
        <v>1338102</v>
      </c>
      <c r="C12" s="208">
        <v>1341581</v>
      </c>
      <c r="D12" s="69">
        <f t="shared" ref="D12:D26" si="0">IF(B12&lt;=0,((C12-B12)/(B12*-1))*100+100,C12/B12*100)</f>
        <v>100.25999512742676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3" t="s">
        <v>68</v>
      </c>
      <c r="B13" s="208">
        <v>136520</v>
      </c>
      <c r="C13" s="208">
        <v>-12447</v>
      </c>
      <c r="D13" s="69">
        <f t="shared" si="0"/>
        <v>-9.1173454438910042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3" t="s">
        <v>48</v>
      </c>
      <c r="B14" s="208">
        <v>29983</v>
      </c>
      <c r="C14" s="208">
        <v>-168911</v>
      </c>
      <c r="D14" s="69">
        <f t="shared" si="0"/>
        <v>-563.35590167761734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3" t="s">
        <v>49</v>
      </c>
      <c r="B15" s="208">
        <v>-224565</v>
      </c>
      <c r="C15" s="208">
        <v>-187390</v>
      </c>
      <c r="D15" s="69">
        <f t="shared" si="0"/>
        <v>116.55422706120723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3" t="s">
        <v>50</v>
      </c>
      <c r="B16" s="208">
        <v>9003</v>
      </c>
      <c r="C16" s="208">
        <v>-36474</v>
      </c>
      <c r="D16" s="69">
        <f t="shared" si="0"/>
        <v>-405.13162279240254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3" t="s">
        <v>51</v>
      </c>
      <c r="B17" s="208">
        <v>-247052</v>
      </c>
      <c r="C17" s="208">
        <v>-213425</v>
      </c>
      <c r="D17" s="69">
        <f t="shared" si="0"/>
        <v>113.61130450269579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3" t="s">
        <v>52</v>
      </c>
      <c r="B18" s="208">
        <v>-113466</v>
      </c>
      <c r="C18" s="208">
        <v>88025</v>
      </c>
      <c r="D18" s="69">
        <f t="shared" si="0"/>
        <v>277.57830539544887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3" t="s">
        <v>53</v>
      </c>
      <c r="B19" s="208">
        <v>144891</v>
      </c>
      <c r="C19" s="208">
        <v>-58401</v>
      </c>
      <c r="D19" s="69">
        <f t="shared" si="0"/>
        <v>-40.30685135722716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3" t="s">
        <v>54</v>
      </c>
      <c r="B20" s="208">
        <v>8188</v>
      </c>
      <c r="C20" s="208">
        <v>38214</v>
      </c>
      <c r="D20" s="69">
        <f t="shared" si="0"/>
        <v>466.70737664875429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3" t="s">
        <v>55</v>
      </c>
      <c r="B21" s="208">
        <v>904366</v>
      </c>
      <c r="C21" s="208">
        <v>112901</v>
      </c>
      <c r="D21" s="69">
        <f t="shared" si="0"/>
        <v>12.483994312037384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3" t="s">
        <v>56</v>
      </c>
      <c r="B22" s="208">
        <v>189699</v>
      </c>
      <c r="C22" s="208">
        <v>56530</v>
      </c>
      <c r="D22" s="69">
        <f t="shared" si="0"/>
        <v>29.799840800425937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3" t="s">
        <v>62</v>
      </c>
      <c r="B23" s="208">
        <v>1666</v>
      </c>
      <c r="C23" s="208">
        <v>488</v>
      </c>
      <c r="D23" s="69">
        <f t="shared" si="0"/>
        <v>29.291716686674668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3" t="s">
        <v>63</v>
      </c>
      <c r="B24" s="208">
        <v>-2</v>
      </c>
      <c r="C24" s="208">
        <v>0</v>
      </c>
      <c r="D24" s="69">
        <f t="shared" si="0"/>
        <v>200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3" t="s">
        <v>64</v>
      </c>
      <c r="B25" s="208">
        <v>-595876</v>
      </c>
      <c r="C25" s="208">
        <v>-267837</v>
      </c>
      <c r="D25" s="69">
        <f t="shared" si="0"/>
        <v>155.05155435023394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3" t="s">
        <v>66</v>
      </c>
      <c r="B26" s="208">
        <v>-3359</v>
      </c>
      <c r="C26" s="208">
        <v>2321</v>
      </c>
      <c r="D26" s="69">
        <f t="shared" si="0"/>
        <v>269.09794581720746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3" t="s">
        <v>67</v>
      </c>
      <c r="B27" s="208"/>
      <c r="C27" s="208"/>
      <c r="D27" s="69"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3" t="s">
        <v>92</v>
      </c>
      <c r="B28" s="208">
        <v>-2931</v>
      </c>
      <c r="C28" s="208">
        <v>5858</v>
      </c>
      <c r="D28" s="69">
        <f t="shared" ref="D28:D49" si="1">IF(B28&lt;=0,((C28-B28)/(B28*-1))*100+100,C28/B28*100)</f>
        <v>399.8635278062095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0" t="s">
        <v>80</v>
      </c>
      <c r="B29" s="207">
        <f>SUM(B30:B38)</f>
        <v>383248</v>
      </c>
      <c r="C29" s="207">
        <f>SUM(C30:C38)</f>
        <v>575916</v>
      </c>
      <c r="D29" s="31">
        <f t="shared" si="1"/>
        <v>150.27240846658037</v>
      </c>
      <c r="E29" s="7"/>
      <c r="F29" s="7"/>
    </row>
    <row r="30" spans="1:11" ht="18" customHeight="1" thickTop="1" thickBot="1" x14ac:dyDescent="0.25">
      <c r="A30" s="23" t="s">
        <v>93</v>
      </c>
      <c r="B30" s="208">
        <v>-1222823</v>
      </c>
      <c r="C30" s="208">
        <v>-882416</v>
      </c>
      <c r="D30" s="69">
        <f t="shared" si="1"/>
        <v>127.8377982749752</v>
      </c>
      <c r="E30" s="7"/>
      <c r="F30" s="7"/>
    </row>
    <row r="31" spans="1:11" ht="16.5" customHeight="1" thickTop="1" thickBot="1" x14ac:dyDescent="0.25">
      <c r="A31" s="23" t="s">
        <v>94</v>
      </c>
      <c r="B31" s="208">
        <v>10565</v>
      </c>
      <c r="C31" s="208">
        <v>11992</v>
      </c>
      <c r="D31" s="69">
        <f t="shared" si="1"/>
        <v>113.50686228111691</v>
      </c>
      <c r="E31" s="7"/>
      <c r="F31" s="7"/>
    </row>
    <row r="32" spans="1:11" ht="27" thickTop="1" thickBot="1" x14ac:dyDescent="0.25">
      <c r="A32" s="23" t="s">
        <v>98</v>
      </c>
      <c r="B32" s="208"/>
      <c r="C32" s="208"/>
      <c r="D32" s="69">
        <v>0</v>
      </c>
      <c r="E32" s="7"/>
      <c r="F32" s="7"/>
    </row>
    <row r="33" spans="1:6" ht="31.5" customHeight="1" thickTop="1" thickBot="1" x14ac:dyDescent="0.25">
      <c r="A33" s="23" t="s">
        <v>97</v>
      </c>
      <c r="B33" s="208"/>
      <c r="C33" s="208"/>
      <c r="D33" s="69">
        <v>0</v>
      </c>
      <c r="E33" s="7"/>
      <c r="F33" s="7"/>
    </row>
    <row r="34" spans="1:6" ht="27" thickTop="1" thickBot="1" x14ac:dyDescent="0.25">
      <c r="A34" s="23" t="s">
        <v>99</v>
      </c>
      <c r="B34" s="208"/>
      <c r="C34" s="208"/>
      <c r="D34" s="69">
        <v>0</v>
      </c>
      <c r="E34" s="7"/>
      <c r="F34" s="7"/>
    </row>
    <row r="35" spans="1:6" ht="27" thickTop="1" thickBot="1" x14ac:dyDescent="0.25">
      <c r="A35" s="23" t="s">
        <v>100</v>
      </c>
      <c r="B35" s="208">
        <v>11257</v>
      </c>
      <c r="C35" s="208">
        <v>10301</v>
      </c>
      <c r="D35" s="69">
        <f t="shared" si="1"/>
        <v>91.507506440437055</v>
      </c>
      <c r="E35" s="7"/>
      <c r="F35" s="7"/>
    </row>
    <row r="36" spans="1:6" ht="14.25" thickTop="1" thickBot="1" x14ac:dyDescent="0.25">
      <c r="A36" s="23" t="s">
        <v>101</v>
      </c>
      <c r="B36" s="208">
        <v>29285</v>
      </c>
      <c r="C36" s="208">
        <v>22677</v>
      </c>
      <c r="D36" s="69">
        <f t="shared" si="1"/>
        <v>77.435547208468506</v>
      </c>
      <c r="E36" s="7"/>
      <c r="F36" s="7"/>
    </row>
    <row r="37" spans="1:6" ht="14.25" thickTop="1" thickBot="1" x14ac:dyDescent="0.25">
      <c r="A37" s="23" t="s">
        <v>102</v>
      </c>
      <c r="B37" s="208">
        <v>2</v>
      </c>
      <c r="C37" s="208">
        <v>0</v>
      </c>
      <c r="D37" s="69">
        <f t="shared" si="1"/>
        <v>0</v>
      </c>
      <c r="E37" s="7"/>
      <c r="F37" s="7"/>
    </row>
    <row r="38" spans="1:6" ht="14.25" thickTop="1" thickBot="1" x14ac:dyDescent="0.25">
      <c r="A38" s="23" t="s">
        <v>103</v>
      </c>
      <c r="B38" s="208">
        <v>1554962</v>
      </c>
      <c r="C38" s="208">
        <v>1413362</v>
      </c>
      <c r="D38" s="69">
        <f t="shared" si="1"/>
        <v>90.893668141086408</v>
      </c>
      <c r="E38" s="7"/>
      <c r="F38" s="7"/>
    </row>
    <row r="39" spans="1:6" ht="14.25" thickTop="1" thickBot="1" x14ac:dyDescent="0.25">
      <c r="A39" s="30" t="s">
        <v>104</v>
      </c>
      <c r="B39" s="207">
        <f>SUM(B40:B46)</f>
        <v>-2444638</v>
      </c>
      <c r="C39" s="207">
        <f>SUM(C40:C46)</f>
        <v>-2262857</v>
      </c>
      <c r="D39" s="31">
        <f t="shared" si="1"/>
        <v>107.43590666593582</v>
      </c>
      <c r="E39" s="7"/>
      <c r="F39" s="7"/>
    </row>
    <row r="40" spans="1:6" ht="27" thickTop="1" thickBot="1" x14ac:dyDescent="0.25">
      <c r="A40" s="23" t="s">
        <v>107</v>
      </c>
      <c r="B40" s="208"/>
      <c r="C40" s="208"/>
      <c r="D40" s="69">
        <v>0</v>
      </c>
      <c r="E40" s="7"/>
      <c r="F40" s="7"/>
    </row>
    <row r="41" spans="1:6" ht="14.25" thickTop="1" thickBot="1" x14ac:dyDescent="0.25">
      <c r="A41" s="23" t="s">
        <v>108</v>
      </c>
      <c r="B41" s="208"/>
      <c r="C41" s="208"/>
      <c r="D41" s="69">
        <v>0</v>
      </c>
      <c r="E41" s="7"/>
      <c r="F41" s="7"/>
    </row>
    <row r="42" spans="1:6" ht="27" thickTop="1" thickBot="1" x14ac:dyDescent="0.25">
      <c r="A42" s="23" t="s">
        <v>109</v>
      </c>
      <c r="B42" s="208"/>
      <c r="C42" s="208"/>
      <c r="D42" s="69">
        <v>0</v>
      </c>
      <c r="E42" s="7"/>
      <c r="F42" s="7"/>
    </row>
    <row r="43" spans="1:6" ht="14.25" thickTop="1" thickBot="1" x14ac:dyDescent="0.25">
      <c r="A43" s="23" t="s">
        <v>57</v>
      </c>
      <c r="B43" s="208"/>
      <c r="C43" s="208"/>
      <c r="D43" s="69">
        <v>0</v>
      </c>
      <c r="E43" s="7"/>
      <c r="F43" s="7"/>
    </row>
    <row r="44" spans="1:6" ht="14.25" thickTop="1" thickBot="1" x14ac:dyDescent="0.25">
      <c r="A44" s="23" t="s">
        <v>58</v>
      </c>
      <c r="B44" s="208">
        <v>-2444638</v>
      </c>
      <c r="C44" s="208">
        <v>-2262857</v>
      </c>
      <c r="D44" s="69">
        <f t="shared" si="1"/>
        <v>107.43590666593582</v>
      </c>
      <c r="E44" s="7"/>
      <c r="F44" s="7"/>
    </row>
    <row r="45" spans="1:6" ht="14.25" thickTop="1" thickBot="1" x14ac:dyDescent="0.25">
      <c r="A45" s="23" t="s">
        <v>223</v>
      </c>
      <c r="B45" s="208"/>
      <c r="C45" s="208"/>
      <c r="D45" s="69">
        <v>0</v>
      </c>
      <c r="E45" s="7"/>
      <c r="F45" s="7"/>
    </row>
    <row r="46" spans="1:6" ht="16.5" customHeight="1" thickTop="1" thickBot="1" x14ac:dyDescent="0.25">
      <c r="A46" s="23" t="s">
        <v>110</v>
      </c>
      <c r="B46" s="208"/>
      <c r="C46" s="208"/>
      <c r="D46" s="69">
        <v>0</v>
      </c>
      <c r="E46" s="7"/>
      <c r="F46" s="7"/>
    </row>
    <row r="47" spans="1:6" ht="14.25" thickTop="1" thickBot="1" x14ac:dyDescent="0.25">
      <c r="A47" s="30" t="s">
        <v>59</v>
      </c>
      <c r="B47" s="207">
        <f>B9+B29+B39</f>
        <v>-303635</v>
      </c>
      <c r="C47" s="207">
        <f>C9+C29+C39</f>
        <v>-437821</v>
      </c>
      <c r="D47" s="31">
        <f t="shared" si="1"/>
        <v>55.806807515602614</v>
      </c>
      <c r="E47" s="7"/>
      <c r="F47" s="7"/>
    </row>
    <row r="48" spans="1:6" ht="14.25" thickTop="1" thickBot="1" x14ac:dyDescent="0.25">
      <c r="A48" s="5" t="s">
        <v>60</v>
      </c>
      <c r="B48" s="208">
        <v>1403643</v>
      </c>
      <c r="C48" s="208">
        <v>1450018</v>
      </c>
      <c r="D48" s="69">
        <f t="shared" si="1"/>
        <v>103.30390277299854</v>
      </c>
      <c r="E48" s="7"/>
      <c r="F48" s="7"/>
    </row>
    <row r="49" spans="1:6" ht="14.25" thickTop="1" thickBot="1" x14ac:dyDescent="0.25">
      <c r="A49" s="30" t="s">
        <v>225</v>
      </c>
      <c r="B49" s="207">
        <f>B47+B48</f>
        <v>1100008</v>
      </c>
      <c r="C49" s="207">
        <f>C47+C48</f>
        <v>1012197</v>
      </c>
      <c r="D49" s="31">
        <f t="shared" si="1"/>
        <v>92.017239874619094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3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Normal="100" zoomScaleSheetLayoutView="70" workbookViewId="0">
      <selection activeCell="A47" sqref="A47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9" t="s">
        <v>311</v>
      </c>
      <c r="B1" s="241" t="str">
        <f>'ФИ-Почетна'!$C$18</f>
        <v>Македонски Телеком АД Скопје</v>
      </c>
      <c r="C1" s="249"/>
      <c r="D1" s="249"/>
      <c r="E1" s="32"/>
      <c r="F1" s="244"/>
      <c r="G1" s="244"/>
    </row>
    <row r="2" spans="1:7" ht="12.75" customHeight="1" x14ac:dyDescent="0.2">
      <c r="A2" s="59" t="s">
        <v>319</v>
      </c>
      <c r="B2" s="60" t="str">
        <f>'ФИ-Почетна'!$C$22</f>
        <v>01.01 - 30.06</v>
      </c>
      <c r="C2" s="61"/>
      <c r="D2" s="62"/>
      <c r="E2" s="28"/>
      <c r="F2" s="245"/>
      <c r="G2" s="245"/>
    </row>
    <row r="3" spans="1:7" ht="12.75" customHeight="1" x14ac:dyDescent="0.2">
      <c r="A3" s="63" t="s">
        <v>316</v>
      </c>
      <c r="B3" s="64">
        <f>'ФИ-Почетна'!$C$23</f>
        <v>2015</v>
      </c>
      <c r="C3" s="61"/>
      <c r="D3" s="65"/>
      <c r="E3" s="28"/>
      <c r="F3" s="33"/>
      <c r="G3" s="33"/>
    </row>
    <row r="4" spans="1:7" ht="12.75" customHeight="1" x14ac:dyDescent="0.2">
      <c r="A4" s="63" t="s">
        <v>320</v>
      </c>
      <c r="B4" s="66" t="str">
        <f>'ФИ-Почетна'!$C$20</f>
        <v>не</v>
      </c>
      <c r="C4" s="65"/>
      <c r="D4" s="65"/>
      <c r="E4" s="28"/>
      <c r="F4" s="33"/>
      <c r="G4" s="33"/>
    </row>
    <row r="5" spans="1:7" ht="33.75" customHeight="1" x14ac:dyDescent="0.2">
      <c r="A5" s="243" t="s">
        <v>134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29"/>
      <c r="C6" s="29"/>
      <c r="D6" s="29"/>
      <c r="E6" s="248" t="s">
        <v>24</v>
      </c>
      <c r="F6" s="248"/>
      <c r="G6" s="248"/>
    </row>
    <row r="7" spans="1:7" ht="18" customHeight="1" x14ac:dyDescent="0.2">
      <c r="A7" s="246" t="s">
        <v>133</v>
      </c>
      <c r="B7" s="247" t="s">
        <v>226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174</v>
      </c>
      <c r="C8" s="17" t="s">
        <v>127</v>
      </c>
      <c r="D8" s="17" t="s">
        <v>227</v>
      </c>
      <c r="E8" s="17" t="s">
        <v>128</v>
      </c>
      <c r="F8" s="242"/>
      <c r="G8" s="242"/>
    </row>
    <row r="9" spans="1:7" x14ac:dyDescent="0.2">
      <c r="A9" s="202" t="s">
        <v>113</v>
      </c>
      <c r="B9" s="24">
        <v>5845530</v>
      </c>
      <c r="C9" s="24">
        <v>540659</v>
      </c>
      <c r="D9" s="24">
        <v>1237534</v>
      </c>
      <c r="E9" s="24">
        <v>11834555</v>
      </c>
      <c r="F9" s="24"/>
      <c r="G9" s="18">
        <f t="shared" ref="G9:G27" si="0">SUM(B9:F9)</f>
        <v>19458278</v>
      </c>
    </row>
    <row r="10" spans="1:7" x14ac:dyDescent="0.2">
      <c r="A10" s="203" t="s">
        <v>118</v>
      </c>
      <c r="B10" s="25"/>
      <c r="C10" s="25"/>
      <c r="D10" s="25"/>
      <c r="E10" s="25"/>
      <c r="F10" s="25"/>
      <c r="G10" s="18">
        <f t="shared" si="0"/>
        <v>0</v>
      </c>
    </row>
    <row r="11" spans="1:7" x14ac:dyDescent="0.2">
      <c r="A11" s="203" t="s">
        <v>114</v>
      </c>
      <c r="B11" s="25"/>
      <c r="C11" s="25"/>
      <c r="D11" s="25"/>
      <c r="E11" s="25"/>
      <c r="F11" s="25"/>
      <c r="G11" s="18">
        <f t="shared" si="0"/>
        <v>0</v>
      </c>
    </row>
    <row r="12" spans="1:7" x14ac:dyDescent="0.2">
      <c r="A12" s="203" t="s">
        <v>115</v>
      </c>
      <c r="B12" s="25"/>
      <c r="C12" s="25"/>
      <c r="D12" s="25"/>
      <c r="E12" s="25"/>
      <c r="F12" s="25"/>
      <c r="G12" s="18">
        <f t="shared" si="0"/>
        <v>0</v>
      </c>
    </row>
    <row r="13" spans="1:7" x14ac:dyDescent="0.2">
      <c r="A13" s="203" t="s">
        <v>116</v>
      </c>
      <c r="B13" s="25"/>
      <c r="C13" s="25"/>
      <c r="D13" s="25"/>
      <c r="E13" s="25"/>
      <c r="F13" s="25"/>
      <c r="G13" s="18">
        <f t="shared" si="0"/>
        <v>0</v>
      </c>
    </row>
    <row r="14" spans="1:7" x14ac:dyDescent="0.2">
      <c r="A14" s="203" t="s">
        <v>117</v>
      </c>
      <c r="B14" s="25"/>
      <c r="C14" s="25"/>
      <c r="D14" s="25"/>
      <c r="E14" s="25">
        <v>880414</v>
      </c>
      <c r="F14" s="25"/>
      <c r="G14" s="18">
        <f t="shared" si="0"/>
        <v>880414</v>
      </c>
    </row>
    <row r="15" spans="1:7" x14ac:dyDescent="0.2">
      <c r="A15" s="203" t="s">
        <v>119</v>
      </c>
      <c r="B15" s="25"/>
      <c r="C15" s="25"/>
      <c r="D15" s="25"/>
      <c r="E15" s="25"/>
      <c r="F15" s="25"/>
      <c r="G15" s="18">
        <f t="shared" si="0"/>
        <v>0</v>
      </c>
    </row>
    <row r="16" spans="1:7" ht="28.5" customHeight="1" x14ac:dyDescent="0.2">
      <c r="A16" s="203" t="s">
        <v>228</v>
      </c>
      <c r="B16" s="25"/>
      <c r="C16" s="25"/>
      <c r="D16" s="25"/>
      <c r="E16" s="25">
        <v>-2444638</v>
      </c>
      <c r="F16" s="25"/>
      <c r="G16" s="18">
        <f t="shared" si="0"/>
        <v>-2444638</v>
      </c>
    </row>
    <row r="17" spans="1:7" ht="25.5" x14ac:dyDescent="0.2">
      <c r="A17" s="203" t="s">
        <v>131</v>
      </c>
      <c r="B17" s="25"/>
      <c r="C17" s="25"/>
      <c r="D17" s="25"/>
      <c r="E17" s="25"/>
      <c r="F17" s="25"/>
      <c r="G17" s="18">
        <f t="shared" si="0"/>
        <v>0</v>
      </c>
    </row>
    <row r="18" spans="1:7" x14ac:dyDescent="0.2">
      <c r="A18" s="203" t="s">
        <v>240</v>
      </c>
      <c r="B18" s="25"/>
      <c r="C18" s="25"/>
      <c r="D18" s="25"/>
      <c r="E18" s="25"/>
      <c r="F18" s="25"/>
      <c r="G18" s="18">
        <f t="shared" si="0"/>
        <v>0</v>
      </c>
    </row>
    <row r="19" spans="1:7" x14ac:dyDescent="0.2">
      <c r="A19" s="203" t="s">
        <v>130</v>
      </c>
      <c r="B19" s="25"/>
      <c r="C19" s="25"/>
      <c r="D19" s="25"/>
      <c r="E19" s="25"/>
      <c r="F19" s="25"/>
      <c r="G19" s="18">
        <f t="shared" si="0"/>
        <v>0</v>
      </c>
    </row>
    <row r="20" spans="1:7" ht="25.5" x14ac:dyDescent="0.2">
      <c r="A20" s="203" t="s">
        <v>120</v>
      </c>
      <c r="B20" s="25"/>
      <c r="C20" s="25"/>
      <c r="D20" s="25"/>
      <c r="E20" s="25"/>
      <c r="F20" s="25"/>
      <c r="G20" s="18">
        <f t="shared" si="0"/>
        <v>0</v>
      </c>
    </row>
    <row r="21" spans="1:7" ht="25.5" x14ac:dyDescent="0.2">
      <c r="A21" s="203" t="s">
        <v>121</v>
      </c>
      <c r="B21" s="25"/>
      <c r="C21" s="25"/>
      <c r="D21" s="25"/>
      <c r="E21" s="25"/>
      <c r="F21" s="25"/>
      <c r="G21" s="18">
        <f t="shared" si="0"/>
        <v>0</v>
      </c>
    </row>
    <row r="22" spans="1:7" ht="25.5" x14ac:dyDescent="0.2">
      <c r="A22" s="203" t="s">
        <v>122</v>
      </c>
      <c r="B22" s="25"/>
      <c r="C22" s="25"/>
      <c r="D22" s="25"/>
      <c r="E22" s="25"/>
      <c r="F22" s="25"/>
      <c r="G22" s="18">
        <f t="shared" si="0"/>
        <v>0</v>
      </c>
    </row>
    <row r="23" spans="1:7" x14ac:dyDescent="0.2">
      <c r="A23" s="203" t="s">
        <v>6</v>
      </c>
      <c r="B23" s="25"/>
      <c r="C23" s="25"/>
      <c r="D23" s="25"/>
      <c r="E23" s="25"/>
      <c r="F23" s="25"/>
      <c r="G23" s="18">
        <f t="shared" si="0"/>
        <v>0</v>
      </c>
    </row>
    <row r="24" spans="1:7" x14ac:dyDescent="0.2">
      <c r="A24" s="203" t="s">
        <v>125</v>
      </c>
      <c r="B24" s="25"/>
      <c r="C24" s="25"/>
      <c r="D24" s="25"/>
      <c r="E24" s="25"/>
      <c r="F24" s="25"/>
      <c r="G24" s="18">
        <f t="shared" si="0"/>
        <v>0</v>
      </c>
    </row>
    <row r="25" spans="1:7" x14ac:dyDescent="0.2">
      <c r="A25" s="203" t="s">
        <v>123</v>
      </c>
      <c r="B25" s="25"/>
      <c r="C25" s="25"/>
      <c r="D25" s="25"/>
      <c r="E25" s="25"/>
      <c r="F25" s="25"/>
      <c r="G25" s="18">
        <f t="shared" si="0"/>
        <v>0</v>
      </c>
    </row>
    <row r="26" spans="1:7" x14ac:dyDescent="0.2">
      <c r="A26" s="203" t="s">
        <v>124</v>
      </c>
      <c r="B26" s="25"/>
      <c r="C26" s="25"/>
      <c r="D26" s="25"/>
      <c r="E26" s="25"/>
      <c r="F26" s="25"/>
      <c r="G26" s="18">
        <f t="shared" si="0"/>
        <v>0</v>
      </c>
    </row>
    <row r="27" spans="1:7" ht="15.75" customHeight="1" thickBot="1" x14ac:dyDescent="0.25">
      <c r="A27" s="204" t="s">
        <v>126</v>
      </c>
      <c r="B27" s="26"/>
      <c r="C27" s="26"/>
      <c r="D27" s="26"/>
      <c r="E27" s="26"/>
      <c r="F27" s="26"/>
      <c r="G27" s="18">
        <f t="shared" si="0"/>
        <v>0</v>
      </c>
    </row>
    <row r="28" spans="1:7" ht="14.25" thickTop="1" thickBot="1" x14ac:dyDescent="0.25">
      <c r="A28" s="205" t="s">
        <v>132</v>
      </c>
      <c r="B28" s="21">
        <f t="shared" ref="B28:G28" si="1">SUM(B9:B27)</f>
        <v>5845530</v>
      </c>
      <c r="C28" s="21">
        <f t="shared" si="1"/>
        <v>540659</v>
      </c>
      <c r="D28" s="21">
        <f t="shared" si="1"/>
        <v>1237534</v>
      </c>
      <c r="E28" s="21">
        <f t="shared" si="1"/>
        <v>10270331</v>
      </c>
      <c r="F28" s="21">
        <f t="shared" si="1"/>
        <v>0</v>
      </c>
      <c r="G28" s="21">
        <f t="shared" si="1"/>
        <v>17894054</v>
      </c>
    </row>
    <row r="29" spans="1:7" ht="13.5" thickTop="1" x14ac:dyDescent="0.2">
      <c r="A29" s="206" t="s">
        <v>118</v>
      </c>
      <c r="B29" s="27"/>
      <c r="C29" s="27"/>
      <c r="D29" s="27"/>
      <c r="E29" s="27"/>
      <c r="F29" s="27"/>
      <c r="G29" s="20">
        <f t="shared" ref="G29:G46" si="2">SUM(B29:F29)</f>
        <v>0</v>
      </c>
    </row>
    <row r="30" spans="1:7" x14ac:dyDescent="0.2">
      <c r="A30" s="203" t="s">
        <v>114</v>
      </c>
      <c r="B30" s="25"/>
      <c r="C30" s="25"/>
      <c r="D30" s="25"/>
      <c r="E30" s="25"/>
      <c r="F30" s="25"/>
      <c r="G30" s="20">
        <f t="shared" si="2"/>
        <v>0</v>
      </c>
    </row>
    <row r="31" spans="1:7" x14ac:dyDescent="0.2">
      <c r="A31" s="203" t="s">
        <v>115</v>
      </c>
      <c r="B31" s="25"/>
      <c r="C31" s="25"/>
      <c r="D31" s="25"/>
      <c r="E31" s="25"/>
      <c r="F31" s="25"/>
      <c r="G31" s="20">
        <f t="shared" si="2"/>
        <v>0</v>
      </c>
    </row>
    <row r="32" spans="1:7" x14ac:dyDescent="0.2">
      <c r="A32" s="203" t="s">
        <v>116</v>
      </c>
      <c r="B32" s="25"/>
      <c r="C32" s="25"/>
      <c r="D32" s="25"/>
      <c r="E32" s="25"/>
      <c r="F32" s="25"/>
      <c r="G32" s="20">
        <f t="shared" si="2"/>
        <v>0</v>
      </c>
    </row>
    <row r="33" spans="1:7" x14ac:dyDescent="0.2">
      <c r="A33" s="203" t="s">
        <v>117</v>
      </c>
      <c r="B33" s="25"/>
      <c r="C33" s="25"/>
      <c r="D33" s="25"/>
      <c r="E33" s="25">
        <v>548087</v>
      </c>
      <c r="F33" s="25"/>
      <c r="G33" s="20">
        <f t="shared" si="2"/>
        <v>548087</v>
      </c>
    </row>
    <row r="34" spans="1:7" x14ac:dyDescent="0.2">
      <c r="A34" s="203" t="s">
        <v>119</v>
      </c>
      <c r="B34" s="25"/>
      <c r="C34" s="25"/>
      <c r="D34" s="25"/>
      <c r="E34" s="25"/>
      <c r="F34" s="25"/>
      <c r="G34" s="20">
        <f t="shared" si="2"/>
        <v>0</v>
      </c>
    </row>
    <row r="35" spans="1:7" ht="25.5" x14ac:dyDescent="0.2">
      <c r="A35" s="203" t="s">
        <v>228</v>
      </c>
      <c r="B35" s="25"/>
      <c r="C35" s="25"/>
      <c r="D35" s="25"/>
      <c r="E35" s="25">
        <v>-2262857</v>
      </c>
      <c r="F35" s="25"/>
      <c r="G35" s="20">
        <f t="shared" si="2"/>
        <v>-2262857</v>
      </c>
    </row>
    <row r="36" spans="1:7" ht="25.5" x14ac:dyDescent="0.2">
      <c r="A36" s="203" t="s">
        <v>131</v>
      </c>
      <c r="B36" s="25"/>
      <c r="C36" s="25"/>
      <c r="D36" s="25"/>
      <c r="E36" s="25"/>
      <c r="F36" s="25"/>
      <c r="G36" s="20">
        <f t="shared" si="2"/>
        <v>0</v>
      </c>
    </row>
    <row r="37" spans="1:7" x14ac:dyDescent="0.2">
      <c r="A37" s="203" t="s">
        <v>240</v>
      </c>
      <c r="B37" s="25"/>
      <c r="C37" s="25"/>
      <c r="D37" s="25"/>
      <c r="E37" s="25"/>
      <c r="F37" s="25"/>
      <c r="G37" s="20">
        <f t="shared" si="2"/>
        <v>0</v>
      </c>
    </row>
    <row r="38" spans="1:7" x14ac:dyDescent="0.2">
      <c r="A38" s="203" t="s">
        <v>130</v>
      </c>
      <c r="B38" s="25"/>
      <c r="C38" s="25"/>
      <c r="D38" s="25"/>
      <c r="E38" s="25"/>
      <c r="F38" s="25"/>
      <c r="G38" s="20">
        <f t="shared" si="2"/>
        <v>0</v>
      </c>
    </row>
    <row r="39" spans="1:7" ht="25.5" x14ac:dyDescent="0.2">
      <c r="A39" s="203" t="s">
        <v>120</v>
      </c>
      <c r="B39" s="25"/>
      <c r="C39" s="25"/>
      <c r="D39" s="25"/>
      <c r="E39" s="25"/>
      <c r="F39" s="25"/>
      <c r="G39" s="20">
        <f t="shared" si="2"/>
        <v>0</v>
      </c>
    </row>
    <row r="40" spans="1:7" ht="25.5" x14ac:dyDescent="0.2">
      <c r="A40" s="203" t="s">
        <v>121</v>
      </c>
      <c r="B40" s="25"/>
      <c r="C40" s="25"/>
      <c r="D40" s="25"/>
      <c r="E40" s="25"/>
      <c r="F40" s="25"/>
      <c r="G40" s="20">
        <f t="shared" si="2"/>
        <v>0</v>
      </c>
    </row>
    <row r="41" spans="1:7" ht="25.5" x14ac:dyDescent="0.2">
      <c r="A41" s="203" t="s">
        <v>122</v>
      </c>
      <c r="B41" s="25"/>
      <c r="C41" s="25"/>
      <c r="D41" s="25"/>
      <c r="E41" s="25"/>
      <c r="F41" s="25"/>
      <c r="G41" s="20">
        <f t="shared" si="2"/>
        <v>0</v>
      </c>
    </row>
    <row r="42" spans="1:7" x14ac:dyDescent="0.2">
      <c r="A42" s="203" t="s">
        <v>6</v>
      </c>
      <c r="B42" s="25"/>
      <c r="C42" s="25"/>
      <c r="D42" s="25"/>
      <c r="E42" s="25"/>
      <c r="F42" s="25"/>
      <c r="G42" s="20">
        <f t="shared" si="2"/>
        <v>0</v>
      </c>
    </row>
    <row r="43" spans="1:7" x14ac:dyDescent="0.2">
      <c r="A43" s="203" t="s">
        <v>125</v>
      </c>
      <c r="B43" s="25"/>
      <c r="C43" s="25"/>
      <c r="D43" s="25"/>
      <c r="E43" s="25"/>
      <c r="F43" s="25"/>
      <c r="G43" s="20">
        <f t="shared" si="2"/>
        <v>0</v>
      </c>
    </row>
    <row r="44" spans="1:7" x14ac:dyDescent="0.2">
      <c r="A44" s="203" t="s">
        <v>123</v>
      </c>
      <c r="B44" s="25"/>
      <c r="C44" s="25"/>
      <c r="D44" s="25"/>
      <c r="E44" s="25"/>
      <c r="F44" s="25"/>
      <c r="G44" s="20">
        <f t="shared" si="2"/>
        <v>0</v>
      </c>
    </row>
    <row r="45" spans="1:7" x14ac:dyDescent="0.2">
      <c r="A45" s="203" t="s">
        <v>124</v>
      </c>
      <c r="B45" s="25"/>
      <c r="C45" s="25"/>
      <c r="D45" s="25"/>
      <c r="E45" s="25"/>
      <c r="F45" s="25"/>
      <c r="G45" s="20">
        <f t="shared" si="2"/>
        <v>0</v>
      </c>
    </row>
    <row r="46" spans="1:7" ht="15.75" customHeight="1" thickBot="1" x14ac:dyDescent="0.25">
      <c r="A46" s="204" t="s">
        <v>126</v>
      </c>
      <c r="B46" s="26"/>
      <c r="C46" s="26"/>
      <c r="D46" s="26"/>
      <c r="E46" s="26"/>
      <c r="F46" s="26"/>
      <c r="G46" s="20">
        <f t="shared" si="2"/>
        <v>0</v>
      </c>
    </row>
    <row r="47" spans="1:7" ht="14.25" thickTop="1" thickBot="1" x14ac:dyDescent="0.25">
      <c r="A47" s="205" t="s">
        <v>380</v>
      </c>
      <c r="B47" s="19">
        <f t="shared" ref="B47:G47" si="3">SUM(B28:B46)</f>
        <v>5845530</v>
      </c>
      <c r="C47" s="19">
        <f t="shared" si="3"/>
        <v>540659</v>
      </c>
      <c r="D47" s="19">
        <f t="shared" si="3"/>
        <v>1237534</v>
      </c>
      <c r="E47" s="19">
        <f t="shared" si="3"/>
        <v>8555561</v>
      </c>
      <c r="F47" s="19">
        <f t="shared" si="3"/>
        <v>0</v>
      </c>
      <c r="G47" s="19">
        <f t="shared" si="3"/>
        <v>16179284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3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view="pageBreakPreview" zoomScaleNormal="120" zoomScaleSheetLayoutView="100" workbookViewId="0">
      <selection activeCell="A4" sqref="A4:D4"/>
    </sheetView>
  </sheetViews>
  <sheetFormatPr defaultRowHeight="12.75" x14ac:dyDescent="0.2"/>
  <cols>
    <col min="1" max="1" width="49.5703125" style="93" customWidth="1"/>
    <col min="2" max="3" width="19.28515625" style="93" customWidth="1"/>
    <col min="4" max="4" width="10.28515625" style="93" customWidth="1"/>
    <col min="5" max="16384" width="9.140625" style="93"/>
  </cols>
  <sheetData>
    <row r="1" spans="1:4" x14ac:dyDescent="0.2">
      <c r="A1" s="92" t="s">
        <v>28</v>
      </c>
      <c r="B1" s="232" t="str">
        <f>'ФИ-Почетна'!$C$18</f>
        <v>Македонски Телеком АД Скопје</v>
      </c>
      <c r="C1" s="250"/>
      <c r="D1" s="250"/>
    </row>
    <row r="2" spans="1:4" x14ac:dyDescent="0.2">
      <c r="A2" s="92" t="s">
        <v>30</v>
      </c>
      <c r="B2" s="117" t="str">
        <f>'ФИ-Почетна'!$C$22</f>
        <v>01.01 - 30.06</v>
      </c>
      <c r="C2" s="97" t="s">
        <v>326</v>
      </c>
      <c r="D2" s="96">
        <f>'ФИ-Почетна'!$C$23</f>
        <v>2015</v>
      </c>
    </row>
    <row r="3" spans="1:4" x14ac:dyDescent="0.2">
      <c r="A3" s="97" t="s">
        <v>238</v>
      </c>
      <c r="B3" s="117" t="str">
        <f>'ФИ-Почетна'!$C$20</f>
        <v>не</v>
      </c>
      <c r="C3" s="95"/>
      <c r="D3" s="96"/>
    </row>
    <row r="4" spans="1:4" ht="26.25" customHeight="1" x14ac:dyDescent="0.2">
      <c r="A4" s="235" t="s">
        <v>185</v>
      </c>
      <c r="B4" s="235"/>
      <c r="C4" s="235"/>
      <c r="D4" s="235"/>
    </row>
    <row r="5" spans="1:4" ht="14.25" customHeight="1" thickBot="1" x14ac:dyDescent="0.25">
      <c r="A5" s="99"/>
      <c r="B5" s="99"/>
      <c r="C5" s="251" t="s">
        <v>35</v>
      </c>
      <c r="D5" s="251"/>
    </row>
    <row r="6" spans="1:4" s="103" customFormat="1" ht="33" customHeight="1" thickTop="1" thickBot="1" x14ac:dyDescent="0.25">
      <c r="A6" s="101" t="s">
        <v>34</v>
      </c>
      <c r="B6" s="118" t="s">
        <v>25</v>
      </c>
      <c r="C6" s="118" t="s">
        <v>26</v>
      </c>
      <c r="D6" s="118" t="s">
        <v>29</v>
      </c>
    </row>
    <row r="7" spans="1:4" ht="14.25" thickTop="1" thickBot="1" x14ac:dyDescent="0.25">
      <c r="A7" s="119" t="s">
        <v>186</v>
      </c>
      <c r="B7" s="120"/>
      <c r="C7" s="120"/>
      <c r="D7" s="120"/>
    </row>
    <row r="8" spans="1:4" ht="14.25" thickTop="1" thickBot="1" x14ac:dyDescent="0.25">
      <c r="A8" s="121" t="s">
        <v>187</v>
      </c>
      <c r="B8" s="122">
        <f>'Биланс на состојба'!B11</f>
        <v>16286932</v>
      </c>
      <c r="C8" s="122">
        <f>'Биланс на состојба'!C11</f>
        <v>15291542</v>
      </c>
      <c r="D8" s="122">
        <f>'Биланс на состојба'!D11</f>
        <v>93.888413115496533</v>
      </c>
    </row>
    <row r="9" spans="1:4" ht="14.25" thickTop="1" thickBot="1" x14ac:dyDescent="0.25">
      <c r="A9" s="123" t="s">
        <v>188</v>
      </c>
      <c r="B9" s="124">
        <f>'Биланс на состојба'!B12</f>
        <v>2341532</v>
      </c>
      <c r="C9" s="124">
        <f>'Биланс на состојба'!C12</f>
        <v>2080898</v>
      </c>
      <c r="D9" s="122">
        <f>'Биланс на состојба'!D12</f>
        <v>88.869082293131157</v>
      </c>
    </row>
    <row r="10" spans="1:4" ht="14.25" thickTop="1" thickBot="1" x14ac:dyDescent="0.25">
      <c r="A10" s="121" t="s">
        <v>189</v>
      </c>
      <c r="B10" s="122">
        <f>'Биланс на состојба'!B13</f>
        <v>13536852</v>
      </c>
      <c r="C10" s="122">
        <f>'Биланс на состојба'!C13</f>
        <v>12814276</v>
      </c>
      <c r="D10" s="122">
        <f>'Биланс на состојба'!D13</f>
        <v>94.662156312265211</v>
      </c>
    </row>
    <row r="11" spans="1:4" ht="14.25" thickTop="1" thickBot="1" x14ac:dyDescent="0.25">
      <c r="A11" s="125" t="s">
        <v>327</v>
      </c>
      <c r="B11" s="124">
        <f>'Биланс на состојба'!B14</f>
        <v>3601098</v>
      </c>
      <c r="C11" s="124">
        <f>'Биланс на состојба'!C14</f>
        <v>4190772</v>
      </c>
      <c r="D11" s="126">
        <f>'Биланс на состојба'!D14</f>
        <v>116.37483900743607</v>
      </c>
    </row>
    <row r="12" spans="1:4" ht="14.25" thickTop="1" thickBot="1" x14ac:dyDescent="0.25">
      <c r="A12" s="125" t="s">
        <v>328</v>
      </c>
      <c r="B12" s="124">
        <f>'Биланс на состојба'!B15</f>
        <v>8738137</v>
      </c>
      <c r="C12" s="124">
        <f>'Биланс на состојба'!C15</f>
        <v>8620413</v>
      </c>
      <c r="D12" s="126">
        <f>'Биланс на состојба'!D15</f>
        <v>98.652756302630635</v>
      </c>
    </row>
    <row r="13" spans="1:4" ht="14.25" thickTop="1" thickBot="1" x14ac:dyDescent="0.25">
      <c r="A13" s="125" t="s">
        <v>329</v>
      </c>
      <c r="B13" s="124">
        <f>'Биланс на состојба'!B16</f>
        <v>0</v>
      </c>
      <c r="C13" s="124">
        <f>'Биланс на состојба'!C16</f>
        <v>0</v>
      </c>
      <c r="D13" s="126">
        <f>'Биланс на состојба'!D16</f>
        <v>0</v>
      </c>
    </row>
    <row r="14" spans="1:4" ht="14.25" thickTop="1" thickBot="1" x14ac:dyDescent="0.25">
      <c r="A14" s="125" t="s">
        <v>330</v>
      </c>
      <c r="B14" s="124">
        <f>'Биланс на состојба'!B17</f>
        <v>1197617</v>
      </c>
      <c r="C14" s="124">
        <f>'Биланс на состојба'!C17</f>
        <v>3091</v>
      </c>
      <c r="D14" s="126">
        <f>'Биланс на состојба'!D17</f>
        <v>0.25809586871261847</v>
      </c>
    </row>
    <row r="15" spans="1:4" s="127" customFormat="1" ht="14.25" thickTop="1" thickBot="1" x14ac:dyDescent="0.25">
      <c r="A15" s="121" t="s">
        <v>331</v>
      </c>
      <c r="B15" s="122">
        <f>'Биланс на состојба'!B18</f>
        <v>0</v>
      </c>
      <c r="C15" s="122">
        <f>'Биланс на состојба'!C18</f>
        <v>0</v>
      </c>
      <c r="D15" s="122">
        <f>'Биланс на состојба'!D18</f>
        <v>0</v>
      </c>
    </row>
    <row r="16" spans="1:4" s="127" customFormat="1" ht="14.25" thickTop="1" thickBot="1" x14ac:dyDescent="0.25">
      <c r="A16" s="121" t="s">
        <v>332</v>
      </c>
      <c r="B16" s="122">
        <f>'Биланс на состојба'!B19</f>
        <v>128530</v>
      </c>
      <c r="C16" s="122">
        <f>'Биланс на состојба'!C19</f>
        <v>112371</v>
      </c>
      <c r="D16" s="122">
        <f>'Биланс на состојба'!D19</f>
        <v>87.42783785886563</v>
      </c>
    </row>
    <row r="17" spans="1:4" ht="14.25" thickTop="1" thickBot="1" x14ac:dyDescent="0.25">
      <c r="A17" s="125" t="s">
        <v>190</v>
      </c>
      <c r="B17" s="124">
        <f>'Биланс на состојба'!B20</f>
        <v>0</v>
      </c>
      <c r="C17" s="124">
        <f>'Биланс на состојба'!C20</f>
        <v>0</v>
      </c>
      <c r="D17" s="126">
        <f>'Биланс на состојба'!D20</f>
        <v>0</v>
      </c>
    </row>
    <row r="18" spans="1:4" ht="14.25" thickTop="1" thickBot="1" x14ac:dyDescent="0.25">
      <c r="A18" s="125" t="s">
        <v>191</v>
      </c>
      <c r="B18" s="124">
        <f>'Биланс на состојба'!B21</f>
        <v>0</v>
      </c>
      <c r="C18" s="124">
        <f>'Биланс на состојба'!C21</f>
        <v>0</v>
      </c>
      <c r="D18" s="126">
        <f>'Биланс на состојба'!D21</f>
        <v>0</v>
      </c>
    </row>
    <row r="19" spans="1:4" ht="14.25" thickTop="1" thickBot="1" x14ac:dyDescent="0.25">
      <c r="A19" s="128" t="s">
        <v>333</v>
      </c>
      <c r="B19" s="124">
        <f>'Биланс на состојба'!B22</f>
        <v>83369</v>
      </c>
      <c r="C19" s="124">
        <f>'Биланс на состојба'!C22</f>
        <v>73068</v>
      </c>
      <c r="D19" s="126">
        <f>'Биланс на состојба'!D22</f>
        <v>87.644088330194677</v>
      </c>
    </row>
    <row r="20" spans="1:4" ht="14.25" thickTop="1" thickBot="1" x14ac:dyDescent="0.25">
      <c r="A20" s="128" t="s">
        <v>334</v>
      </c>
      <c r="B20" s="124">
        <f>'Биланс на состојба'!B23</f>
        <v>44549</v>
      </c>
      <c r="C20" s="124">
        <f>'Биланс на состојба'!C23</f>
        <v>38691</v>
      </c>
      <c r="D20" s="126">
        <f>'Биланс на состојба'!D23</f>
        <v>86.850434353184141</v>
      </c>
    </row>
    <row r="21" spans="1:4" ht="14.25" thickTop="1" thickBot="1" x14ac:dyDescent="0.25">
      <c r="A21" s="128" t="s">
        <v>335</v>
      </c>
      <c r="B21" s="124">
        <f>'Биланс на состојба'!B24</f>
        <v>612</v>
      </c>
      <c r="C21" s="124">
        <f>'Биланс на состојба'!C24</f>
        <v>612</v>
      </c>
      <c r="D21" s="126">
        <f>'Биланс на состојба'!D24</f>
        <v>100</v>
      </c>
    </row>
    <row r="22" spans="1:4" s="127" customFormat="1" ht="14.25" thickTop="1" thickBot="1" x14ac:dyDescent="0.25">
      <c r="A22" s="121" t="s">
        <v>192</v>
      </c>
      <c r="B22" s="122">
        <f>'Биланс на состојба'!B25</f>
        <v>280018</v>
      </c>
      <c r="C22" s="122">
        <f>'Биланс на состојба'!C25</f>
        <v>283997</v>
      </c>
      <c r="D22" s="122">
        <f>'Биланс на состојба'!D25</f>
        <v>101.420980079852</v>
      </c>
    </row>
    <row r="23" spans="1:4" s="127" customFormat="1" ht="14.25" thickTop="1" thickBot="1" x14ac:dyDescent="0.25">
      <c r="A23" s="121" t="s">
        <v>193</v>
      </c>
      <c r="B23" s="122">
        <f>'Биланс на состојба'!B26</f>
        <v>0</v>
      </c>
      <c r="C23" s="122">
        <f>'Биланс на состојба'!C26</f>
        <v>0</v>
      </c>
      <c r="D23" s="122">
        <f>'Биланс на состојба'!D26</f>
        <v>0</v>
      </c>
    </row>
    <row r="24" spans="1:4" ht="14.25" thickTop="1" thickBot="1" x14ac:dyDescent="0.25">
      <c r="A24" s="129" t="s">
        <v>194</v>
      </c>
      <c r="B24" s="124">
        <f>'Биланс на состојба'!B27</f>
        <v>6844698</v>
      </c>
      <c r="C24" s="124">
        <f>'Биланс на состојба'!C27</f>
        <v>5496925</v>
      </c>
      <c r="D24" s="122">
        <f>'Биланс на состојба'!D27</f>
        <v>80.309240816760649</v>
      </c>
    </row>
    <row r="25" spans="1:4" ht="14.25" thickTop="1" thickBot="1" x14ac:dyDescent="0.25">
      <c r="A25" s="123" t="s">
        <v>195</v>
      </c>
      <c r="B25" s="122">
        <f>'Биланс на состојба'!B28</f>
        <v>543396</v>
      </c>
      <c r="C25" s="122">
        <f>'Биланс на состојба'!C28</f>
        <v>706835</v>
      </c>
      <c r="D25" s="126">
        <f>'Биланс на состојба'!D28</f>
        <v>130.07732850444242</v>
      </c>
    </row>
    <row r="26" spans="1:4" ht="14.25" thickTop="1" thickBot="1" x14ac:dyDescent="0.25">
      <c r="A26" s="125" t="s">
        <v>196</v>
      </c>
      <c r="B26" s="124">
        <f>'Биланс на состојба'!B29</f>
        <v>2220156</v>
      </c>
      <c r="C26" s="124">
        <f>'Биланс на состојба'!C29</f>
        <v>2403567</v>
      </c>
      <c r="D26" s="126">
        <f>'Биланс на состојба'!D29</f>
        <v>108.26117624166952</v>
      </c>
    </row>
    <row r="27" spans="1:4" ht="14.25" thickTop="1" thickBot="1" x14ac:dyDescent="0.25">
      <c r="A27" s="125" t="s">
        <v>336</v>
      </c>
      <c r="B27" s="124">
        <f>'Биланс на состојба'!B30</f>
        <v>680548</v>
      </c>
      <c r="C27" s="124">
        <f>'Биланс на состојба'!C30</f>
        <v>930447</v>
      </c>
      <c r="D27" s="126">
        <f>'Биланс на состојба'!D30</f>
        <v>136.72026073105792</v>
      </c>
    </row>
    <row r="28" spans="1:4" ht="14.25" thickTop="1" thickBot="1" x14ac:dyDescent="0.25">
      <c r="A28" s="125" t="s">
        <v>197</v>
      </c>
      <c r="B28" s="124">
        <f>'Биланс на состојба'!B31</f>
        <v>1418676</v>
      </c>
      <c r="C28" s="124">
        <f>'Биланс на состојба'!C31</f>
        <v>0</v>
      </c>
      <c r="D28" s="126">
        <f>'Биланс на состојба'!D31</f>
        <v>0</v>
      </c>
    </row>
    <row r="29" spans="1:4" ht="14.25" thickTop="1" thickBot="1" x14ac:dyDescent="0.25">
      <c r="A29" s="123" t="s">
        <v>198</v>
      </c>
      <c r="B29" s="124">
        <f>'Биланс на состојба'!B32</f>
        <v>1450018</v>
      </c>
      <c r="C29" s="124">
        <f>'Биланс на состојба'!C32</f>
        <v>1012197</v>
      </c>
      <c r="D29" s="126">
        <f>'Биланс на состојба'!D32</f>
        <v>69.805823100127029</v>
      </c>
    </row>
    <row r="30" spans="1:4" ht="14.25" thickTop="1" thickBot="1" x14ac:dyDescent="0.25">
      <c r="A30" s="123" t="s">
        <v>337</v>
      </c>
      <c r="B30" s="124">
        <f>'Биланс на состојба'!B33</f>
        <v>531904</v>
      </c>
      <c r="C30" s="124">
        <f>'Биланс на состојба'!C33</f>
        <v>443879</v>
      </c>
      <c r="D30" s="126">
        <f>'Биланс на состојба'!D33</f>
        <v>83.450961075682827</v>
      </c>
    </row>
    <row r="31" spans="1:4" ht="14.25" thickTop="1" thickBot="1" x14ac:dyDescent="0.25">
      <c r="A31" s="129" t="s">
        <v>199</v>
      </c>
      <c r="B31" s="122">
        <f>'Биланс на состојба'!B34</f>
        <v>23131630</v>
      </c>
      <c r="C31" s="122">
        <f>'Биланс на состојба'!C34</f>
        <v>20788467</v>
      </c>
      <c r="D31" s="122">
        <f>'Биланс на состојба'!D34</f>
        <v>89.87030745347387</v>
      </c>
    </row>
    <row r="32" spans="1:4" ht="14.25" thickTop="1" thickBot="1" x14ac:dyDescent="0.25">
      <c r="A32" s="123" t="s">
        <v>200</v>
      </c>
      <c r="B32" s="126">
        <f>'Биланс на состојба'!B35</f>
        <v>52969</v>
      </c>
      <c r="C32" s="126">
        <f>'Биланс на состојба'!C35</f>
        <v>56837</v>
      </c>
      <c r="D32" s="126">
        <f>'Биланс на состојба'!D35</f>
        <v>107.30238441352489</v>
      </c>
    </row>
    <row r="33" spans="1:4" ht="14.25" thickTop="1" thickBot="1" x14ac:dyDescent="0.25">
      <c r="A33" s="130" t="s">
        <v>201</v>
      </c>
      <c r="B33" s="120"/>
      <c r="C33" s="120"/>
      <c r="D33" s="131"/>
    </row>
    <row r="34" spans="1:4" ht="14.25" thickTop="1" thickBot="1" x14ac:dyDescent="0.25">
      <c r="A34" s="132" t="s">
        <v>202</v>
      </c>
      <c r="B34" s="122">
        <f>'Биланс на состојба'!B37</f>
        <v>17894054</v>
      </c>
      <c r="C34" s="122">
        <f>'Биланс на состојба'!C37</f>
        <v>16179284</v>
      </c>
      <c r="D34" s="122">
        <f>'Биланс на состојба'!D37</f>
        <v>90.417096092366762</v>
      </c>
    </row>
    <row r="35" spans="1:4" ht="14.25" thickTop="1" thickBot="1" x14ac:dyDescent="0.25">
      <c r="A35" s="133" t="s">
        <v>338</v>
      </c>
      <c r="B35" s="124">
        <f>'Биланс на состојба'!B38</f>
        <v>6386189</v>
      </c>
      <c r="C35" s="124">
        <f>'Биланс на состојба'!C38</f>
        <v>6386189</v>
      </c>
      <c r="D35" s="126">
        <f>'Биланс на состојба'!D38</f>
        <v>100</v>
      </c>
    </row>
    <row r="36" spans="1:4" ht="14.25" thickTop="1" thickBot="1" x14ac:dyDescent="0.25">
      <c r="A36" s="134" t="s">
        <v>203</v>
      </c>
      <c r="B36" s="124">
        <f>'Биланс на состојба'!B39</f>
        <v>1237534</v>
      </c>
      <c r="C36" s="124">
        <f>'Биланс на состојба'!C39</f>
        <v>1237534</v>
      </c>
      <c r="D36" s="126">
        <f>'Биланс на состојба'!D39</f>
        <v>100</v>
      </c>
    </row>
    <row r="37" spans="1:4" ht="14.25" thickTop="1" thickBot="1" x14ac:dyDescent="0.25">
      <c r="A37" s="123" t="s">
        <v>204</v>
      </c>
      <c r="B37" s="124">
        <f>'Биланс на состојба'!B40</f>
        <v>10270331</v>
      </c>
      <c r="C37" s="124">
        <f>'Биланс на состојба'!C40</f>
        <v>8555561</v>
      </c>
      <c r="D37" s="126">
        <f>'Биланс на состојба'!D40</f>
        <v>83.303653991288101</v>
      </c>
    </row>
    <row r="38" spans="1:4" ht="14.25" thickTop="1" thickBot="1" x14ac:dyDescent="0.25">
      <c r="A38" s="123" t="s">
        <v>205</v>
      </c>
      <c r="B38" s="124">
        <f>'Биланс на состојба'!B41</f>
        <v>0</v>
      </c>
      <c r="C38" s="124">
        <f>'Биланс на состојба'!C41</f>
        <v>0</v>
      </c>
      <c r="D38" s="126">
        <f>'Биланс на состојба'!D41</f>
        <v>0</v>
      </c>
    </row>
    <row r="39" spans="1:4" ht="14.25" thickTop="1" thickBot="1" x14ac:dyDescent="0.25">
      <c r="A39" s="135" t="s">
        <v>206</v>
      </c>
      <c r="B39" s="122">
        <f>'Биланс на состојба'!B42</f>
        <v>5237576</v>
      </c>
      <c r="C39" s="122">
        <f>'Биланс на состојба'!C42</f>
        <v>4609183</v>
      </c>
      <c r="D39" s="122">
        <f>'Биланс на состојба'!D42</f>
        <v>88.00221705613437</v>
      </c>
    </row>
    <row r="40" spans="1:4" ht="14.25" thickTop="1" thickBot="1" x14ac:dyDescent="0.25">
      <c r="A40" s="129" t="s">
        <v>207</v>
      </c>
      <c r="B40" s="122">
        <f>'Биланс на состојба'!B43</f>
        <v>4559453</v>
      </c>
      <c r="C40" s="122">
        <f>'Биланс на состојба'!C43</f>
        <v>3958375</v>
      </c>
      <c r="D40" s="122">
        <f>'Биланс на состојба'!D43</f>
        <v>86.816883516509549</v>
      </c>
    </row>
    <row r="41" spans="1:4" ht="14.25" thickTop="1" thickBot="1" x14ac:dyDescent="0.25">
      <c r="A41" s="123" t="s">
        <v>208</v>
      </c>
      <c r="B41" s="124">
        <f>'Биланс на состојба'!B44</f>
        <v>1456087</v>
      </c>
      <c r="C41" s="124">
        <f>'Биланс на состојба'!C44</f>
        <v>1211922</v>
      </c>
      <c r="D41" s="126">
        <f>'Биланс на состојба'!D44</f>
        <v>83.231427792432726</v>
      </c>
    </row>
    <row r="42" spans="1:4" ht="14.25" thickTop="1" thickBot="1" x14ac:dyDescent="0.25">
      <c r="A42" s="125" t="s">
        <v>209</v>
      </c>
      <c r="B42" s="124">
        <f>'Биланс на состојба'!B45</f>
        <v>0</v>
      </c>
      <c r="C42" s="124">
        <f>'Биланс на состојба'!C45</f>
        <v>0</v>
      </c>
      <c r="D42" s="126">
        <f>'Биланс на состојба'!D45</f>
        <v>0</v>
      </c>
    </row>
    <row r="43" spans="1:4" ht="14.25" thickTop="1" thickBot="1" x14ac:dyDescent="0.25">
      <c r="A43" s="125" t="s">
        <v>210</v>
      </c>
      <c r="B43" s="124">
        <f>'Биланс на состојба'!B46</f>
        <v>252744</v>
      </c>
      <c r="C43" s="124">
        <f>'Биланс на состојба'!C46</f>
        <v>167036</v>
      </c>
      <c r="D43" s="126">
        <f>'Биланс на состојба'!D46</f>
        <v>66.089007058525624</v>
      </c>
    </row>
    <row r="44" spans="1:4" ht="14.25" thickTop="1" thickBot="1" x14ac:dyDescent="0.25">
      <c r="A44" s="125" t="s">
        <v>211</v>
      </c>
      <c r="B44" s="124">
        <f>'Биланс на состојба'!B47</f>
        <v>232897</v>
      </c>
      <c r="C44" s="124">
        <f>'Биланс на состојба'!C47</f>
        <v>19808</v>
      </c>
      <c r="D44" s="126">
        <f>'Биланс на состојба'!D47</f>
        <v>8.5050472955856016</v>
      </c>
    </row>
    <row r="45" spans="1:4" ht="14.25" thickTop="1" thickBot="1" x14ac:dyDescent="0.25">
      <c r="A45" s="125" t="s">
        <v>339</v>
      </c>
      <c r="B45" s="126">
        <f>'Биланс на состојба'!B48</f>
        <v>770469</v>
      </c>
      <c r="C45" s="126">
        <f>'Биланс на состојба'!C48</f>
        <v>953924</v>
      </c>
      <c r="D45" s="126">
        <f>'Биланс на состојба'!D48</f>
        <v>123.81082172027686</v>
      </c>
    </row>
    <row r="46" spans="1:4" ht="14.25" thickTop="1" thickBot="1" x14ac:dyDescent="0.25">
      <c r="A46" s="125" t="s">
        <v>340</v>
      </c>
      <c r="B46" s="124">
        <f>'Биланс на состојба'!B49</f>
        <v>1847256</v>
      </c>
      <c r="C46" s="124">
        <f>'Биланс на состојба'!C49</f>
        <v>1605685</v>
      </c>
      <c r="D46" s="126">
        <f>'Биланс на состојба'!D49</f>
        <v>86.922711308015778</v>
      </c>
    </row>
    <row r="47" spans="1:4" ht="14.25" thickTop="1" thickBot="1" x14ac:dyDescent="0.25">
      <c r="A47" s="125" t="s">
        <v>341</v>
      </c>
      <c r="B47" s="124">
        <f>'Биланс на состојба'!B50</f>
        <v>0</v>
      </c>
      <c r="C47" s="124">
        <f>'Биланс на состојба'!C50</f>
        <v>0</v>
      </c>
      <c r="D47" s="126">
        <f>'Биланс на состојба'!D50</f>
        <v>0</v>
      </c>
    </row>
    <row r="48" spans="1:4" s="127" customFormat="1" ht="14.25" thickTop="1" thickBot="1" x14ac:dyDescent="0.25">
      <c r="A48" s="121" t="s">
        <v>212</v>
      </c>
      <c r="B48" s="122">
        <f>'Биланс на состојба'!B51</f>
        <v>678123</v>
      </c>
      <c r="C48" s="122">
        <f>'Биланс на состојба'!C51</f>
        <v>650808</v>
      </c>
      <c r="D48" s="122">
        <f>'Биланс на состојба'!D51</f>
        <v>95.971969686915202</v>
      </c>
    </row>
    <row r="49" spans="1:4" ht="14.25" thickTop="1" thickBot="1" x14ac:dyDescent="0.25">
      <c r="A49" s="125" t="s">
        <v>213</v>
      </c>
      <c r="B49" s="124">
        <f>'Биланс на состојба'!B52</f>
        <v>0</v>
      </c>
      <c r="C49" s="124">
        <f>'Биланс на состојба'!C52</f>
        <v>0</v>
      </c>
      <c r="D49" s="126">
        <f>'Биланс на состојба'!D52</f>
        <v>0</v>
      </c>
    </row>
    <row r="50" spans="1:4" ht="14.25" thickTop="1" thickBot="1" x14ac:dyDescent="0.25">
      <c r="A50" s="125" t="s">
        <v>239</v>
      </c>
      <c r="B50" s="124">
        <f>'Биланс на состојба'!B53</f>
        <v>416435</v>
      </c>
      <c r="C50" s="124">
        <f>'Биланс на состојба'!C53</f>
        <v>397667</v>
      </c>
      <c r="D50" s="126">
        <f>'Биланс на состојба'!D53</f>
        <v>95.493174204857894</v>
      </c>
    </row>
    <row r="51" spans="1:4" ht="14.25" thickTop="1" thickBot="1" x14ac:dyDescent="0.25">
      <c r="A51" s="125" t="s">
        <v>215</v>
      </c>
      <c r="B51" s="124">
        <f>'Биланс на состојба'!B54</f>
        <v>60356</v>
      </c>
      <c r="C51" s="124">
        <f>'Биланс на состојба'!C54</f>
        <v>68032</v>
      </c>
      <c r="D51" s="126">
        <f>'Биланс на состојба'!D54</f>
        <v>112.71787394790907</v>
      </c>
    </row>
    <row r="52" spans="1:4" ht="14.25" thickTop="1" thickBot="1" x14ac:dyDescent="0.25">
      <c r="A52" s="125" t="s">
        <v>342</v>
      </c>
      <c r="B52" s="124">
        <f>'Биланс на состојба'!B55</f>
        <v>201332</v>
      </c>
      <c r="C52" s="124">
        <f>'Биланс на состојба'!C55</f>
        <v>185109</v>
      </c>
      <c r="D52" s="126">
        <f>'Биланс на состојба'!D55</f>
        <v>91.942165179901863</v>
      </c>
    </row>
    <row r="53" spans="1:4" s="127" customFormat="1" ht="14.25" thickTop="1" thickBot="1" x14ac:dyDescent="0.25">
      <c r="A53" s="121" t="s">
        <v>216</v>
      </c>
      <c r="B53" s="122">
        <f>'Биланс на состојба'!B56</f>
        <v>23131630</v>
      </c>
      <c r="C53" s="122">
        <f>'Биланс на состојба'!C56</f>
        <v>20788467</v>
      </c>
      <c r="D53" s="122">
        <f>'Биланс на состојба'!D56</f>
        <v>89.87030745347387</v>
      </c>
    </row>
    <row r="54" spans="1:4" ht="14.25" thickTop="1" thickBot="1" x14ac:dyDescent="0.25">
      <c r="A54" s="123" t="s">
        <v>217</v>
      </c>
      <c r="B54" s="124">
        <f>'Биланс на состојба'!B57</f>
        <v>52807</v>
      </c>
      <c r="C54" s="124">
        <f>'Биланс на состојба'!C57</f>
        <v>52807</v>
      </c>
      <c r="D54" s="126">
        <f>'Биланс на состојба'!D57</f>
        <v>100</v>
      </c>
    </row>
    <row r="55" spans="1:4" ht="13.5" thickTop="1" x14ac:dyDescent="0.2">
      <c r="A55" s="99"/>
      <c r="B55" s="99"/>
      <c r="C55" s="99"/>
      <c r="D55" s="99"/>
    </row>
    <row r="56" spans="1:4" x14ac:dyDescent="0.2">
      <c r="A56" s="99"/>
      <c r="B56" s="99"/>
      <c r="C56" s="99"/>
      <c r="D56" s="99"/>
    </row>
    <row r="57" spans="1:4" x14ac:dyDescent="0.2">
      <c r="A57" s="99"/>
      <c r="B57" s="99"/>
      <c r="C57" s="99"/>
      <c r="D57" s="99"/>
    </row>
    <row r="58" spans="1:4" x14ac:dyDescent="0.2">
      <c r="A58" s="99"/>
      <c r="B58" s="99"/>
      <c r="C58" s="99"/>
      <c r="D58" s="99"/>
    </row>
    <row r="59" spans="1:4" x14ac:dyDescent="0.2">
      <c r="A59" s="99"/>
      <c r="B59" s="99"/>
      <c r="C59" s="99"/>
      <c r="D59" s="99"/>
    </row>
    <row r="60" spans="1:4" x14ac:dyDescent="0.2">
      <c r="A60" s="99"/>
      <c r="B60" s="99"/>
      <c r="C60" s="99"/>
      <c r="D60" s="99"/>
    </row>
    <row r="61" spans="1:4" x14ac:dyDescent="0.2">
      <c r="A61" s="99"/>
      <c r="B61" s="99"/>
      <c r="C61" s="99"/>
      <c r="D61" s="99"/>
    </row>
    <row r="62" spans="1:4" x14ac:dyDescent="0.2">
      <c r="A62" s="99"/>
      <c r="B62" s="99"/>
      <c r="C62" s="99"/>
      <c r="D62" s="99"/>
    </row>
    <row r="63" spans="1:4" x14ac:dyDescent="0.2">
      <c r="A63" s="99"/>
      <c r="B63" s="99"/>
      <c r="C63" s="99"/>
      <c r="D63" s="99"/>
    </row>
    <row r="64" spans="1:4" x14ac:dyDescent="0.2">
      <c r="A64" s="99"/>
      <c r="B64" s="99"/>
      <c r="C64" s="99"/>
      <c r="D64" s="99"/>
    </row>
    <row r="65" spans="1:4" x14ac:dyDescent="0.2">
      <c r="A65" s="104"/>
      <c r="B65" s="104"/>
      <c r="C65" s="104"/>
      <c r="D65" s="104"/>
    </row>
    <row r="66" spans="1:4" x14ac:dyDescent="0.2">
      <c r="A66" s="104"/>
      <c r="B66" s="104"/>
      <c r="C66" s="104"/>
      <c r="D66" s="104"/>
    </row>
    <row r="67" spans="1:4" x14ac:dyDescent="0.2">
      <c r="A67" s="104"/>
      <c r="B67" s="104"/>
      <c r="C67" s="104"/>
      <c r="D67" s="104"/>
    </row>
    <row r="68" spans="1:4" x14ac:dyDescent="0.2">
      <c r="A68" s="104"/>
      <c r="B68" s="104"/>
      <c r="C68" s="104"/>
      <c r="D68" s="104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scale="98" orientation="portrait" r:id="rId1"/>
  <headerFooter alignWithMargins="0"/>
  <rowBreaks count="1" manualBreakCount="1">
    <brk id="55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Normal="100" zoomScaleSheetLayoutView="55" workbookViewId="0">
      <selection activeCell="G23" sqref="G23"/>
    </sheetView>
  </sheetViews>
  <sheetFormatPr defaultRowHeight="12.75" x14ac:dyDescent="0.2"/>
  <cols>
    <col min="1" max="1" width="5.140625" style="138" customWidth="1"/>
    <col min="2" max="2" width="54.5703125" style="138" customWidth="1"/>
    <col min="3" max="4" width="18.42578125" style="138" customWidth="1"/>
    <col min="5" max="16384" width="9.140625" style="138"/>
  </cols>
  <sheetData>
    <row r="1" spans="1:6" x14ac:dyDescent="0.2">
      <c r="A1" s="136"/>
      <c r="B1" s="136"/>
      <c r="C1" s="137"/>
      <c r="D1" s="137"/>
      <c r="E1" s="137"/>
    </row>
    <row r="2" spans="1:6" x14ac:dyDescent="0.2">
      <c r="A2" s="136"/>
      <c r="B2" s="139" t="s">
        <v>28</v>
      </c>
      <c r="C2" s="255" t="str">
        <f>'ФИ-Почетна'!$C$18</f>
        <v>Македонски Телеком АД Скопје</v>
      </c>
      <c r="D2" s="256"/>
      <c r="E2" s="256"/>
    </row>
    <row r="3" spans="1:6" ht="12.75" customHeight="1" x14ac:dyDescent="0.2">
      <c r="A3" s="136"/>
      <c r="B3" s="139" t="s">
        <v>30</v>
      </c>
      <c r="C3" s="141" t="str">
        <f>'ФИ-Почетна'!$C$22</f>
        <v>01.01 - 30.06</v>
      </c>
      <c r="D3" s="142" t="s">
        <v>326</v>
      </c>
      <c r="E3" s="140">
        <f>'ФИ-Почетна'!$C$23</f>
        <v>2015</v>
      </c>
    </row>
    <row r="4" spans="1:6" x14ac:dyDescent="0.2">
      <c r="A4" s="136"/>
      <c r="B4" s="143" t="s">
        <v>238</v>
      </c>
      <c r="C4" s="144" t="str">
        <f>'ФИ-Почетна'!$C$20</f>
        <v>не</v>
      </c>
      <c r="D4" s="137"/>
      <c r="E4" s="137"/>
    </row>
    <row r="5" spans="1:6" x14ac:dyDescent="0.2">
      <c r="A5" s="136"/>
      <c r="B5" s="136"/>
      <c r="C5" s="137"/>
      <c r="D5" s="137"/>
      <c r="E5" s="137"/>
    </row>
    <row r="6" spans="1:6" x14ac:dyDescent="0.2">
      <c r="A6" s="136"/>
      <c r="B6" s="254" t="s">
        <v>27</v>
      </c>
      <c r="C6" s="254"/>
      <c r="D6" s="254"/>
      <c r="E6" s="254"/>
    </row>
    <row r="7" spans="1:6" x14ac:dyDescent="0.2">
      <c r="A7" s="136"/>
      <c r="B7" s="254"/>
      <c r="C7" s="254"/>
      <c r="D7" s="254"/>
      <c r="E7" s="254"/>
    </row>
    <row r="8" spans="1:6" s="147" customFormat="1" ht="15" customHeight="1" thickBot="1" x14ac:dyDescent="0.25">
      <c r="A8" s="145"/>
      <c r="B8" s="146"/>
      <c r="C8" s="253" t="s">
        <v>35</v>
      </c>
      <c r="D8" s="253"/>
      <c r="E8" s="253"/>
    </row>
    <row r="9" spans="1:6" s="149" customFormat="1" ht="25.5" customHeight="1" thickTop="1" thickBot="1" x14ac:dyDescent="0.25">
      <c r="A9" s="252"/>
      <c r="B9" s="252" t="s">
        <v>34</v>
      </c>
      <c r="C9" s="148" t="s">
        <v>25</v>
      </c>
      <c r="D9" s="148" t="s">
        <v>26</v>
      </c>
      <c r="E9" s="148" t="s">
        <v>29</v>
      </c>
    </row>
    <row r="10" spans="1:6" ht="46.5" thickTop="1" thickBot="1" x14ac:dyDescent="0.25">
      <c r="A10" s="252"/>
      <c r="B10" s="252"/>
      <c r="C10" s="148" t="s">
        <v>33</v>
      </c>
      <c r="D10" s="148" t="s">
        <v>33</v>
      </c>
      <c r="E10" s="150" t="s">
        <v>32</v>
      </c>
    </row>
    <row r="11" spans="1:6" ht="18.75" customHeight="1" thickTop="1" thickBot="1" x14ac:dyDescent="0.25">
      <c r="A11" s="151">
        <v>1</v>
      </c>
      <c r="B11" s="152" t="s">
        <v>375</v>
      </c>
      <c r="C11" s="122">
        <f>'Биланс на успех - природа'!C11</f>
        <v>5387438</v>
      </c>
      <c r="D11" s="122">
        <f>'Биланс на успех - природа'!D11</f>
        <v>5108034</v>
      </c>
      <c r="E11" s="122">
        <f>'Биланс на успех - природа'!E11</f>
        <v>94.813787184186609</v>
      </c>
      <c r="F11" s="153"/>
    </row>
    <row r="12" spans="1:6" ht="13.5" customHeight="1" thickTop="1" thickBot="1" x14ac:dyDescent="0.25">
      <c r="A12" s="151">
        <v>2</v>
      </c>
      <c r="B12" s="154" t="s">
        <v>14</v>
      </c>
      <c r="C12" s="126">
        <f>'Биланс на успех - природа'!C12</f>
        <v>5344730</v>
      </c>
      <c r="D12" s="126">
        <f>'Биланс на успех - природа'!D12</f>
        <v>5034652</v>
      </c>
      <c r="E12" s="126">
        <f>'Биланс на успех - природа'!E12</f>
        <v>94.198434719808105</v>
      </c>
      <c r="F12" s="153"/>
    </row>
    <row r="13" spans="1:6" ht="15.75" customHeight="1" thickTop="1" thickBot="1" x14ac:dyDescent="0.25">
      <c r="A13" s="151" t="s">
        <v>343</v>
      </c>
      <c r="B13" s="154" t="s">
        <v>234</v>
      </c>
      <c r="C13" s="155">
        <f>'Биланс на успех - природа'!C13</f>
        <v>4724743</v>
      </c>
      <c r="D13" s="155">
        <f>'Биланс на успех - природа'!D13</f>
        <v>4776605</v>
      </c>
      <c r="E13" s="126">
        <f>'Биланс на успех - природа'!E13</f>
        <v>101.09766816946446</v>
      </c>
      <c r="F13" s="153"/>
    </row>
    <row r="14" spans="1:6" ht="15" customHeight="1" thickTop="1" thickBot="1" x14ac:dyDescent="0.25">
      <c r="A14" s="151" t="s">
        <v>253</v>
      </c>
      <c r="B14" s="154" t="s">
        <v>235</v>
      </c>
      <c r="C14" s="155">
        <f>'Биланс на успех - природа'!C14</f>
        <v>619987</v>
      </c>
      <c r="D14" s="155">
        <f>'Биланс на успех - природа'!D14</f>
        <v>258047</v>
      </c>
      <c r="E14" s="126">
        <f>'Биланс на успех - природа'!E14</f>
        <v>41.621356576831445</v>
      </c>
      <c r="F14" s="153"/>
    </row>
    <row r="15" spans="1:6" ht="18" customHeight="1" thickTop="1" thickBot="1" x14ac:dyDescent="0.25">
      <c r="A15" s="151">
        <v>3</v>
      </c>
      <c r="B15" s="154" t="s">
        <v>254</v>
      </c>
      <c r="C15" s="156" t="str">
        <f>'Биланс на успех - природа'!C15</f>
        <v>XXXXX</v>
      </c>
      <c r="D15" s="156" t="str">
        <f>'Биланс на успех - природа'!D15</f>
        <v>XXXXXX</v>
      </c>
      <c r="E15" s="156" t="str">
        <f>'Биланс на успех - природа'!E15</f>
        <v>xxxxx</v>
      </c>
      <c r="F15" s="153"/>
    </row>
    <row r="16" spans="1:6" ht="27" thickTop="1" thickBot="1" x14ac:dyDescent="0.25">
      <c r="A16" s="151">
        <v>4</v>
      </c>
      <c r="B16" s="154" t="s">
        <v>371</v>
      </c>
      <c r="C16" s="155">
        <f>'Биланс на успех - природа'!C16</f>
        <v>0</v>
      </c>
      <c r="D16" s="155">
        <f>'Биланс на успех - природа'!D16</f>
        <v>0</v>
      </c>
      <c r="E16" s="126">
        <f>'Биланс на успех - природа'!E16</f>
        <v>0</v>
      </c>
      <c r="F16" s="153"/>
    </row>
    <row r="17" spans="1:6" ht="27" thickTop="1" thickBot="1" x14ac:dyDescent="0.25">
      <c r="A17" s="151">
        <v>5</v>
      </c>
      <c r="B17" s="154" t="s">
        <v>372</v>
      </c>
      <c r="C17" s="155">
        <f>'Биланс на успех - природа'!C17</f>
        <v>0</v>
      </c>
      <c r="D17" s="155">
        <f>'Биланс на успех - природа'!D17</f>
        <v>0</v>
      </c>
      <c r="E17" s="126">
        <f>'Биланс на успех - природа'!E17</f>
        <v>0</v>
      </c>
      <c r="F17" s="153"/>
    </row>
    <row r="18" spans="1:6" ht="18" customHeight="1" thickTop="1" thickBot="1" x14ac:dyDescent="0.25">
      <c r="A18" s="151">
        <v>6</v>
      </c>
      <c r="B18" s="154" t="s">
        <v>373</v>
      </c>
      <c r="C18" s="155">
        <f>'Биланс на успех - природа'!C18</f>
        <v>0</v>
      </c>
      <c r="D18" s="155">
        <f>'Биланс на успех - природа'!D18</f>
        <v>0</v>
      </c>
      <c r="E18" s="126">
        <f>'Биланс на успех - природа'!E18</f>
        <v>0</v>
      </c>
      <c r="F18" s="153"/>
    </row>
    <row r="19" spans="1:6" ht="18" customHeight="1" thickTop="1" thickBot="1" x14ac:dyDescent="0.25">
      <c r="A19" s="151">
        <v>7</v>
      </c>
      <c r="B19" s="154" t="s">
        <v>7</v>
      </c>
      <c r="C19" s="155">
        <f>'Биланс на успех - природа'!C19</f>
        <v>42708</v>
      </c>
      <c r="D19" s="155">
        <f>'Биланс на успех - природа'!D19</f>
        <v>73382</v>
      </c>
      <c r="E19" s="126">
        <f>'Биланс на успех - природа'!E19</f>
        <v>171.82260934719491</v>
      </c>
      <c r="F19" s="153"/>
    </row>
    <row r="20" spans="1:6" ht="18" customHeight="1" thickTop="1" thickBot="1" x14ac:dyDescent="0.25">
      <c r="A20" s="151">
        <v>8</v>
      </c>
      <c r="B20" s="157" t="s">
        <v>374</v>
      </c>
      <c r="C20" s="122">
        <f>'Биланс на успех - природа'!C20</f>
        <v>4638181</v>
      </c>
      <c r="D20" s="122">
        <f>'Биланс на успех - природа'!D20</f>
        <v>4466233</v>
      </c>
      <c r="E20" s="122">
        <f>'Биланс на успех - природа'!E20</f>
        <v>96.29277080821123</v>
      </c>
      <c r="F20" s="153"/>
    </row>
    <row r="21" spans="1:6" ht="18" customHeight="1" thickTop="1" thickBot="1" x14ac:dyDescent="0.25">
      <c r="A21" s="151">
        <v>9</v>
      </c>
      <c r="B21" s="158" t="s">
        <v>361</v>
      </c>
      <c r="C21" s="155">
        <f>'Биланс на успех - природа'!C21</f>
        <v>753650</v>
      </c>
      <c r="D21" s="155">
        <f>'Биланс на успех - природа'!D21</f>
        <v>755838</v>
      </c>
      <c r="E21" s="126">
        <f>'Биланс на успех - природа'!E21</f>
        <v>100.29032044052279</v>
      </c>
      <c r="F21" s="153"/>
    </row>
    <row r="22" spans="1:6" ht="18" customHeight="1" thickTop="1" thickBot="1" x14ac:dyDescent="0.25">
      <c r="A22" s="151">
        <v>10</v>
      </c>
      <c r="B22" s="158" t="s">
        <v>362</v>
      </c>
      <c r="C22" s="155">
        <f>'Биланс на успех - природа'!C22</f>
        <v>158184</v>
      </c>
      <c r="D22" s="155">
        <f>'Биланс на успех - природа'!D22</f>
        <v>129813</v>
      </c>
      <c r="E22" s="126">
        <f>'Биланс на успех - природа'!E22</f>
        <v>82.064557730238207</v>
      </c>
      <c r="F22" s="153"/>
    </row>
    <row r="23" spans="1:6" ht="18" customHeight="1" thickTop="1" thickBot="1" x14ac:dyDescent="0.25">
      <c r="A23" s="151">
        <v>11</v>
      </c>
      <c r="B23" s="158" t="s">
        <v>363</v>
      </c>
      <c r="C23" s="155">
        <f>'Биланс на успех - природа'!C23</f>
        <v>0</v>
      </c>
      <c r="D23" s="155">
        <f>'Биланс на успех - природа'!D23</f>
        <v>0</v>
      </c>
      <c r="E23" s="126">
        <f>'Биланс на успех - природа'!E23</f>
        <v>0</v>
      </c>
      <c r="F23" s="153"/>
    </row>
    <row r="24" spans="1:6" ht="14.25" thickTop="1" thickBot="1" x14ac:dyDescent="0.25">
      <c r="A24" s="151">
        <v>12</v>
      </c>
      <c r="B24" s="158" t="s">
        <v>364</v>
      </c>
      <c r="C24" s="155">
        <f>'Биланс на успех - природа'!C24</f>
        <v>1091952</v>
      </c>
      <c r="D24" s="155">
        <f>'Биланс на успех - природа'!D24</f>
        <v>1020215</v>
      </c>
      <c r="E24" s="126">
        <f>'Биланс на успех - природа'!E24</f>
        <v>93.430388881562564</v>
      </c>
      <c r="F24" s="153"/>
    </row>
    <row r="25" spans="1:6" ht="18" customHeight="1" thickTop="1" thickBot="1" x14ac:dyDescent="0.25">
      <c r="A25" s="151">
        <v>13</v>
      </c>
      <c r="B25" s="158" t="s">
        <v>365</v>
      </c>
      <c r="C25" s="155">
        <f>'Биланс на успех - природа'!C25</f>
        <v>627483</v>
      </c>
      <c r="D25" s="155">
        <f>'Биланс на успех - природа'!D25</f>
        <v>513246</v>
      </c>
      <c r="E25" s="126">
        <f>'Биланс на успех - природа'!E25</f>
        <v>81.79440717915864</v>
      </c>
      <c r="F25" s="153"/>
    </row>
    <row r="26" spans="1:6" ht="18" customHeight="1" thickTop="1" thickBot="1" x14ac:dyDescent="0.25">
      <c r="A26" s="151">
        <v>14</v>
      </c>
      <c r="B26" s="158" t="s">
        <v>366</v>
      </c>
      <c r="C26" s="155">
        <f>'Биланс на успех - природа'!C26</f>
        <v>626555</v>
      </c>
      <c r="D26" s="155">
        <f>'Биланс на успех - природа'!D26</f>
        <v>652903</v>
      </c>
      <c r="E26" s="126">
        <f>'Биланс на успех - природа'!E26</f>
        <v>104.20521741906137</v>
      </c>
      <c r="F26" s="153"/>
    </row>
    <row r="27" spans="1:6" ht="14.25" customHeight="1" thickTop="1" thickBot="1" x14ac:dyDescent="0.25">
      <c r="A27" s="151">
        <v>15</v>
      </c>
      <c r="B27" s="154" t="s">
        <v>367</v>
      </c>
      <c r="C27" s="155">
        <f>'Биланс на успех - природа'!C27</f>
        <v>1338102</v>
      </c>
      <c r="D27" s="155">
        <f>'Биланс на успех - природа'!D27</f>
        <v>1341581</v>
      </c>
      <c r="E27" s="126">
        <f>'Биланс на успех - природа'!E27</f>
        <v>100.25999512742676</v>
      </c>
      <c r="F27" s="153"/>
    </row>
    <row r="28" spans="1:6" ht="18" customHeight="1" thickTop="1" thickBot="1" x14ac:dyDescent="0.25">
      <c r="A28" s="151">
        <v>16</v>
      </c>
      <c r="B28" s="158" t="s">
        <v>368</v>
      </c>
      <c r="C28" s="155">
        <f>'Биланс на успех - природа'!C28</f>
        <v>0</v>
      </c>
      <c r="D28" s="155">
        <f>'Биланс на успех - природа'!D28</f>
        <v>0</v>
      </c>
      <c r="E28" s="126">
        <f>'Биланс на успех - природа'!E28</f>
        <v>0</v>
      </c>
      <c r="F28" s="153"/>
    </row>
    <row r="29" spans="1:6" ht="18" customHeight="1" thickTop="1" thickBot="1" x14ac:dyDescent="0.25">
      <c r="A29" s="151">
        <v>17</v>
      </c>
      <c r="B29" s="154" t="s">
        <v>369</v>
      </c>
      <c r="C29" s="155">
        <f>'Биланс на успех - природа'!C29</f>
        <v>29310</v>
      </c>
      <c r="D29" s="155">
        <f>'Биланс на успех - природа'!D29</f>
        <v>40469</v>
      </c>
      <c r="E29" s="126">
        <f>'Биланс на успех - природа'!E29</f>
        <v>138.07233026270899</v>
      </c>
      <c r="F29" s="153"/>
    </row>
    <row r="30" spans="1:6" ht="18" customHeight="1" thickTop="1" thickBot="1" x14ac:dyDescent="0.25">
      <c r="A30" s="151">
        <v>18</v>
      </c>
      <c r="B30" s="158" t="s">
        <v>370</v>
      </c>
      <c r="C30" s="155">
        <f>'Биланс на успех - природа'!C30</f>
        <v>6471</v>
      </c>
      <c r="D30" s="155">
        <f>'Биланс на успех - природа'!D30</f>
        <v>6344</v>
      </c>
      <c r="E30" s="126">
        <f>'Биланс на успех - природа'!E30</f>
        <v>98.037397620151438</v>
      </c>
      <c r="F30" s="153"/>
    </row>
    <row r="31" spans="1:6" ht="14.25" thickTop="1" thickBot="1" x14ac:dyDescent="0.25">
      <c r="A31" s="151">
        <v>19</v>
      </c>
      <c r="B31" s="154" t="s">
        <v>8</v>
      </c>
      <c r="C31" s="155">
        <f>'Биланс на успех - природа'!C31</f>
        <v>6474</v>
      </c>
      <c r="D31" s="155">
        <f>'Биланс на успех - природа'!D31</f>
        <v>5824</v>
      </c>
      <c r="E31" s="126">
        <f>'Биланс на успех - природа'!E31</f>
        <v>89.959839357429715</v>
      </c>
      <c r="F31" s="153"/>
    </row>
    <row r="32" spans="1:6" ht="18" customHeight="1" thickTop="1" thickBot="1" x14ac:dyDescent="0.25">
      <c r="A32" s="151">
        <v>20</v>
      </c>
      <c r="B32" s="157" t="s">
        <v>9</v>
      </c>
      <c r="C32" s="159">
        <f>'Биланс на успех - природа'!C32</f>
        <v>749257</v>
      </c>
      <c r="D32" s="159">
        <f>'Биланс на успех - природа'!D32</f>
        <v>641801</v>
      </c>
      <c r="E32" s="159">
        <f>'Биланс на успех - природа'!E32</f>
        <v>85.658325514476346</v>
      </c>
      <c r="F32" s="153"/>
    </row>
    <row r="33" spans="1:6" ht="14.25" customHeight="1" thickTop="1" thickBot="1" x14ac:dyDescent="0.25">
      <c r="A33" s="151">
        <v>21</v>
      </c>
      <c r="B33" s="158" t="s">
        <v>350</v>
      </c>
      <c r="C33" s="159">
        <f>'Биланс на успех - природа'!C33</f>
        <v>43111</v>
      </c>
      <c r="D33" s="159">
        <f>'Биланс на успех - природа'!D33</f>
        <v>30164</v>
      </c>
      <c r="E33" s="122">
        <f>'Биланс на успех - природа'!E33</f>
        <v>69.968221567581352</v>
      </c>
      <c r="F33" s="153"/>
    </row>
    <row r="34" spans="1:6" ht="30" customHeight="1" thickTop="1" thickBot="1" x14ac:dyDescent="0.25">
      <c r="A34" s="151" t="s">
        <v>344</v>
      </c>
      <c r="B34" s="154" t="s">
        <v>255</v>
      </c>
      <c r="C34" s="155">
        <f>'Биланс на успех - природа'!C34</f>
        <v>43111</v>
      </c>
      <c r="D34" s="155">
        <f>'Биланс на успех - природа'!D34</f>
        <v>30164</v>
      </c>
      <c r="E34" s="126">
        <f>'Биланс на успех - природа'!E34</f>
        <v>69.968221567581352</v>
      </c>
      <c r="F34" s="153"/>
    </row>
    <row r="35" spans="1:6" ht="18.75" customHeight="1" thickTop="1" thickBot="1" x14ac:dyDescent="0.25">
      <c r="A35" s="151" t="s">
        <v>345</v>
      </c>
      <c r="B35" s="154" t="s">
        <v>351</v>
      </c>
      <c r="C35" s="155">
        <f>'Биланс на успех - природа'!C35</f>
        <v>0</v>
      </c>
      <c r="D35" s="155">
        <f>'Биланс на успех - природа'!D35</f>
        <v>0</v>
      </c>
      <c r="E35" s="126">
        <f>'Биланс на успех - природа'!E35</f>
        <v>0</v>
      </c>
      <c r="F35" s="153"/>
    </row>
    <row r="36" spans="1:6" ht="17.25" customHeight="1" thickTop="1" thickBot="1" x14ac:dyDescent="0.25">
      <c r="A36" s="151" t="s">
        <v>346</v>
      </c>
      <c r="B36" s="154" t="s">
        <v>352</v>
      </c>
      <c r="C36" s="155">
        <f>'Биланс на успех - природа'!C36</f>
        <v>0</v>
      </c>
      <c r="D36" s="155">
        <f>'Биланс на успех - природа'!D36</f>
        <v>0</v>
      </c>
      <c r="E36" s="126">
        <f>'Биланс на успех - природа'!E36</f>
        <v>0</v>
      </c>
      <c r="F36" s="153"/>
    </row>
    <row r="37" spans="1:6" ht="18" customHeight="1" thickTop="1" thickBot="1" x14ac:dyDescent="0.25">
      <c r="A37" s="151">
        <v>22</v>
      </c>
      <c r="B37" s="158" t="s">
        <v>353</v>
      </c>
      <c r="C37" s="122">
        <f>'Биланс на успех - природа'!C37</f>
        <v>87943</v>
      </c>
      <c r="D37" s="122">
        <f>'Биланс на успех - природа'!D37</f>
        <v>40801</v>
      </c>
      <c r="E37" s="122">
        <f>'Биланс на успех - природа'!E37</f>
        <v>46.394823920039116</v>
      </c>
      <c r="F37" s="153"/>
    </row>
    <row r="38" spans="1:6" ht="18" customHeight="1" thickTop="1" thickBot="1" x14ac:dyDescent="0.25">
      <c r="A38" s="151" t="s">
        <v>347</v>
      </c>
      <c r="B38" s="154" t="s">
        <v>256</v>
      </c>
      <c r="C38" s="155">
        <f>'Биланс на успех - природа'!C38</f>
        <v>87943</v>
      </c>
      <c r="D38" s="155">
        <f>'Биланс на успех - природа'!D38</f>
        <v>31124</v>
      </c>
      <c r="E38" s="126">
        <f>'Биланс на успех - природа'!E38</f>
        <v>35.391105602492523</v>
      </c>
      <c r="F38" s="153"/>
    </row>
    <row r="39" spans="1:6" ht="18" customHeight="1" thickTop="1" thickBot="1" x14ac:dyDescent="0.25">
      <c r="A39" s="151" t="s">
        <v>348</v>
      </c>
      <c r="B39" s="154" t="s">
        <v>257</v>
      </c>
      <c r="C39" s="155">
        <f>'Биланс на успех - природа'!C39</f>
        <v>0</v>
      </c>
      <c r="D39" s="155">
        <f>'Биланс на успех - природа'!D39</f>
        <v>9677</v>
      </c>
      <c r="E39" s="126">
        <f>'Биланс на успех - природа'!E39</f>
        <v>0</v>
      </c>
      <c r="F39" s="153"/>
    </row>
    <row r="40" spans="1:6" ht="18" customHeight="1" thickTop="1" thickBot="1" x14ac:dyDescent="0.25">
      <c r="A40" s="151" t="s">
        <v>349</v>
      </c>
      <c r="B40" s="154" t="s">
        <v>354</v>
      </c>
      <c r="C40" s="155">
        <f>'Биланс на успех - природа'!C40</f>
        <v>0</v>
      </c>
      <c r="D40" s="155">
        <f>'Биланс на успех - природа'!D40</f>
        <v>0</v>
      </c>
      <c r="E40" s="126">
        <f>'Биланс на успех - природа'!E40</f>
        <v>0</v>
      </c>
      <c r="F40" s="153"/>
    </row>
    <row r="41" spans="1:6" ht="18" customHeight="1" thickTop="1" thickBot="1" x14ac:dyDescent="0.25">
      <c r="A41" s="151">
        <v>23</v>
      </c>
      <c r="B41" s="157" t="s">
        <v>355</v>
      </c>
      <c r="C41" s="122">
        <f>'Биланс на успех - природа'!C41</f>
        <v>704425</v>
      </c>
      <c r="D41" s="122">
        <f>'Биланс на успех - природа'!D41</f>
        <v>631164</v>
      </c>
      <c r="E41" s="122">
        <f>'Биланс на успех - природа'!E41</f>
        <v>89.59988643219647</v>
      </c>
      <c r="F41" s="153"/>
    </row>
    <row r="42" spans="1:6" ht="18" customHeight="1" thickTop="1" thickBot="1" x14ac:dyDescent="0.25">
      <c r="A42" s="151">
        <v>24</v>
      </c>
      <c r="B42" s="154" t="s">
        <v>356</v>
      </c>
      <c r="C42" s="155">
        <f>'Биланс на успех - природа'!C42</f>
        <v>0</v>
      </c>
      <c r="D42" s="155">
        <f>'Биланс на успех - природа'!D42</f>
        <v>0</v>
      </c>
      <c r="E42" s="126">
        <f>'Биланс на успех - природа'!E42</f>
        <v>0</v>
      </c>
      <c r="F42" s="153"/>
    </row>
    <row r="43" spans="1:6" ht="18" customHeight="1" thickTop="1" thickBot="1" x14ac:dyDescent="0.25">
      <c r="A43" s="151">
        <v>25</v>
      </c>
      <c r="B43" s="157" t="s">
        <v>16</v>
      </c>
      <c r="C43" s="122">
        <f>'Биланс на успех - природа'!C43</f>
        <v>704425</v>
      </c>
      <c r="D43" s="122">
        <f>'Биланс на успех - природа'!D43</f>
        <v>631164</v>
      </c>
      <c r="E43" s="122">
        <f>'Биланс на успех - природа'!E43</f>
        <v>89.59988643219647</v>
      </c>
      <c r="F43" s="153"/>
    </row>
    <row r="44" spans="1:6" ht="18" customHeight="1" thickTop="1" thickBot="1" x14ac:dyDescent="0.25">
      <c r="A44" s="151">
        <v>26</v>
      </c>
      <c r="B44" s="158" t="s">
        <v>17</v>
      </c>
      <c r="C44" s="155">
        <f>'Биланс на успех - природа'!C44</f>
        <v>521837</v>
      </c>
      <c r="D44" s="155">
        <f>'Биланс на успех - природа'!D44</f>
        <v>83077</v>
      </c>
      <c r="E44" s="126">
        <f>'Биланс на успех - природа'!E44</f>
        <v>15.920105320243676</v>
      </c>
      <c r="F44" s="153"/>
    </row>
    <row r="45" spans="1:6" ht="18" customHeight="1" thickTop="1" thickBot="1" x14ac:dyDescent="0.25">
      <c r="A45" s="151">
        <v>27</v>
      </c>
      <c r="B45" s="157" t="s">
        <v>357</v>
      </c>
      <c r="C45" s="122">
        <f>'Биланс на успех - природа'!C45</f>
        <v>182588</v>
      </c>
      <c r="D45" s="122">
        <f>'Биланс на успех - природа'!D45</f>
        <v>548087</v>
      </c>
      <c r="E45" s="122">
        <f>'Биланс на успех - природа'!E45</f>
        <v>300.17690100116113</v>
      </c>
      <c r="F45" s="153"/>
    </row>
    <row r="46" spans="1:6" ht="18" customHeight="1" thickTop="1" thickBot="1" x14ac:dyDescent="0.25">
      <c r="A46" s="151">
        <v>28</v>
      </c>
      <c r="B46" s="158" t="s">
        <v>10</v>
      </c>
      <c r="C46" s="155">
        <f>'Биланс на успех - природа'!C46</f>
        <v>79121</v>
      </c>
      <c r="D46" s="155">
        <f>'Биланс на успех - природа'!D46</f>
        <v>237505</v>
      </c>
      <c r="E46" s="126">
        <f>'Биланс на успех - природа'!E46</f>
        <v>300.179471948029</v>
      </c>
      <c r="F46" s="153"/>
    </row>
    <row r="47" spans="1:6" ht="14.25" thickTop="1" thickBot="1" x14ac:dyDescent="0.25">
      <c r="A47" s="151">
        <v>29</v>
      </c>
      <c r="B47" s="157" t="s">
        <v>358</v>
      </c>
      <c r="C47" s="122">
        <f>'Биланс на успех - природа'!C47</f>
        <v>103467</v>
      </c>
      <c r="D47" s="122">
        <f>'Биланс на успех - природа'!D47</f>
        <v>310582</v>
      </c>
      <c r="E47" s="122">
        <f>'Биланс на успех - природа'!E47</f>
        <v>300.17493500343107</v>
      </c>
    </row>
    <row r="48" spans="1:6" ht="14.25" thickTop="1" thickBot="1" x14ac:dyDescent="0.25">
      <c r="A48" s="151">
        <v>30</v>
      </c>
      <c r="B48" s="154" t="s">
        <v>359</v>
      </c>
      <c r="C48" s="155">
        <f>'Биланс на успех - природа'!C48</f>
        <v>0</v>
      </c>
      <c r="D48" s="155">
        <f>'Биланс на успех - природа'!D48</f>
        <v>0</v>
      </c>
      <c r="E48" s="126">
        <f>'Биланс на успех - природа'!E48</f>
        <v>0</v>
      </c>
    </row>
    <row r="49" spans="1:5" ht="14.25" thickTop="1" thickBot="1" x14ac:dyDescent="0.25">
      <c r="A49" s="151">
        <v>31</v>
      </c>
      <c r="B49" s="157" t="s">
        <v>360</v>
      </c>
      <c r="C49" s="122">
        <f>'Биланс на успех - природа'!C49</f>
        <v>182588</v>
      </c>
      <c r="D49" s="122">
        <f>'Биланс на успех - природа'!D49</f>
        <v>548087</v>
      </c>
      <c r="E49" s="122">
        <f>'Биланс на успех - природа'!E49</f>
        <v>300.17690100116113</v>
      </c>
    </row>
    <row r="50" spans="1:5" ht="13.5" thickTop="1" x14ac:dyDescent="0.2">
      <c r="A50" s="160"/>
      <c r="B50" s="160"/>
      <c r="C50" s="160"/>
      <c r="D50" s="160"/>
      <c r="E50" s="160"/>
    </row>
    <row r="51" spans="1:5" x14ac:dyDescent="0.2">
      <c r="A51" s="160"/>
      <c r="B51" s="160"/>
      <c r="C51" s="160"/>
      <c r="D51" s="160"/>
      <c r="E51" s="160"/>
    </row>
    <row r="52" spans="1:5" x14ac:dyDescent="0.2">
      <c r="A52" s="160"/>
      <c r="B52" s="160"/>
      <c r="C52" s="160"/>
      <c r="D52" s="160"/>
      <c r="E52" s="160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3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view="pageBreakPreview" zoomScaleNormal="85" zoomScaleSheetLayoutView="100" workbookViewId="0">
      <selection activeCell="C29" sqref="C29"/>
    </sheetView>
  </sheetViews>
  <sheetFormatPr defaultRowHeight="12.75" x14ac:dyDescent="0.2"/>
  <cols>
    <col min="1" max="1" width="70.28515625" style="153" customWidth="1"/>
    <col min="2" max="2" width="15.28515625" style="153" customWidth="1"/>
    <col min="3" max="3" width="13.5703125" style="153" customWidth="1"/>
    <col min="4" max="4" width="12.7109375" style="153" customWidth="1"/>
    <col min="5" max="16384" width="9.140625" style="153"/>
  </cols>
  <sheetData>
    <row r="1" spans="1:7" x14ac:dyDescent="0.2">
      <c r="A1" s="137"/>
      <c r="B1" s="137"/>
      <c r="C1" s="137"/>
      <c r="D1" s="137"/>
      <c r="E1" s="161"/>
    </row>
    <row r="2" spans="1:7" ht="12" customHeight="1" x14ac:dyDescent="0.2">
      <c r="A2" s="139" t="s">
        <v>28</v>
      </c>
      <c r="B2" s="257" t="str">
        <f>'ФИ-Почетна'!$C$18</f>
        <v>Македонски Телеком АД Скопје</v>
      </c>
      <c r="C2" s="258"/>
      <c r="D2" s="258"/>
      <c r="E2" s="161"/>
    </row>
    <row r="3" spans="1:7" ht="12" customHeight="1" x14ac:dyDescent="0.2">
      <c r="A3" s="139" t="s">
        <v>30</v>
      </c>
      <c r="B3" s="162" t="str">
        <f>'ФИ-Почетна'!$C$22</f>
        <v>01.01 - 30.06</v>
      </c>
      <c r="C3" s="163" t="s">
        <v>326</v>
      </c>
      <c r="D3" s="164">
        <f>'ФИ-Почетна'!$C$23</f>
        <v>2015</v>
      </c>
      <c r="E3" s="161"/>
    </row>
    <row r="4" spans="1:7" ht="12" customHeight="1" x14ac:dyDescent="0.2">
      <c r="A4" s="143" t="s">
        <v>238</v>
      </c>
      <c r="B4" s="144" t="str">
        <f>'ФИ-Почетна'!$C$20</f>
        <v>не</v>
      </c>
      <c r="C4" s="137"/>
      <c r="D4" s="137"/>
      <c r="E4" s="161"/>
    </row>
    <row r="5" spans="1:7" ht="24" customHeight="1" x14ac:dyDescent="0.2">
      <c r="A5" s="259" t="s">
        <v>112</v>
      </c>
      <c r="B5" s="259"/>
      <c r="C5" s="259"/>
      <c r="D5" s="137"/>
      <c r="E5" s="161"/>
      <c r="F5" s="161"/>
      <c r="G5" s="161"/>
    </row>
    <row r="6" spans="1:7" ht="12" customHeight="1" thickBot="1" x14ac:dyDescent="0.25">
      <c r="A6" s="165"/>
      <c r="B6" s="137"/>
      <c r="C6" s="260" t="s">
        <v>35</v>
      </c>
      <c r="D6" s="260"/>
      <c r="E6" s="161"/>
      <c r="F6" s="161"/>
      <c r="G6" s="161"/>
    </row>
    <row r="7" spans="1:7" s="168" customFormat="1" ht="32.25" customHeight="1" thickTop="1" thickBot="1" x14ac:dyDescent="0.25">
      <c r="A7" s="166" t="s">
        <v>34</v>
      </c>
      <c r="B7" s="166" t="s">
        <v>25</v>
      </c>
      <c r="C7" s="166" t="s">
        <v>26</v>
      </c>
      <c r="D7" s="166" t="s">
        <v>29</v>
      </c>
      <c r="E7" s="167"/>
      <c r="F7" s="167"/>
      <c r="G7" s="167"/>
    </row>
    <row r="8" spans="1:7" ht="15.75" customHeight="1" thickTop="1" thickBot="1" x14ac:dyDescent="0.25">
      <c r="A8" s="169" t="s">
        <v>37</v>
      </c>
      <c r="B8" s="170">
        <f>'Паричен тек'!B9</f>
        <v>1757755</v>
      </c>
      <c r="C8" s="170">
        <f>'Паричен тек'!C9</f>
        <v>1249120</v>
      </c>
      <c r="D8" s="170">
        <f>'Паричен тек'!D9</f>
        <v>71.063373450793762</v>
      </c>
      <c r="E8" s="161"/>
      <c r="F8" s="161"/>
      <c r="G8" s="161"/>
    </row>
    <row r="9" spans="1:7" ht="17.25" customHeight="1" thickTop="1" thickBot="1" x14ac:dyDescent="0.25">
      <c r="A9" s="171" t="s">
        <v>38</v>
      </c>
      <c r="B9" s="172">
        <f>'Паричен тек'!B10</f>
        <v>182588</v>
      </c>
      <c r="C9" s="172">
        <f>'Паричен тек'!C10</f>
        <v>548087</v>
      </c>
      <c r="D9" s="172">
        <f>'Паричен тек'!D10</f>
        <v>300.17690100116113</v>
      </c>
      <c r="E9" s="161"/>
      <c r="F9" s="161"/>
      <c r="G9" s="161"/>
    </row>
    <row r="10" spans="1:7" ht="16.5" customHeight="1" thickTop="1" thickBot="1" x14ac:dyDescent="0.25">
      <c r="A10" s="173" t="s">
        <v>39</v>
      </c>
      <c r="B10" s="174">
        <f>'Паричен тек'!B11</f>
        <v>0</v>
      </c>
      <c r="C10" s="174">
        <f>'Паричен тек'!C11</f>
        <v>0</v>
      </c>
      <c r="D10" s="174">
        <f>'Паричен тек'!D11</f>
        <v>0</v>
      </c>
      <c r="E10" s="161"/>
    </row>
    <row r="11" spans="1:7" ht="16.5" customHeight="1" thickTop="1" thickBot="1" x14ac:dyDescent="0.25">
      <c r="A11" s="173" t="s">
        <v>40</v>
      </c>
      <c r="B11" s="174">
        <f>'Паричен тек'!B12</f>
        <v>1338102</v>
      </c>
      <c r="C11" s="174">
        <f>'Паричен тек'!C12</f>
        <v>1341581</v>
      </c>
      <c r="D11" s="174">
        <f>'Паричен тек'!D12</f>
        <v>100.25999512742676</v>
      </c>
      <c r="E11" s="161"/>
    </row>
    <row r="12" spans="1:7" ht="16.5" customHeight="1" thickTop="1" thickBot="1" x14ac:dyDescent="0.25">
      <c r="A12" s="173" t="s">
        <v>69</v>
      </c>
      <c r="B12" s="174">
        <f>'Паричен тек'!B13</f>
        <v>136520</v>
      </c>
      <c r="C12" s="174">
        <f>'Паричен тек'!C13</f>
        <v>-12447</v>
      </c>
      <c r="D12" s="174">
        <f>'Паричен тек'!D13</f>
        <v>-9.1173454438910042</v>
      </c>
      <c r="E12" s="161"/>
    </row>
    <row r="13" spans="1:7" ht="16.5" customHeight="1" thickTop="1" thickBot="1" x14ac:dyDescent="0.25">
      <c r="A13" s="173" t="s">
        <v>70</v>
      </c>
      <c r="B13" s="174">
        <f>'Паричен тек'!B14</f>
        <v>29983</v>
      </c>
      <c r="C13" s="174">
        <f>'Паричен тек'!C14</f>
        <v>-168911</v>
      </c>
      <c r="D13" s="174">
        <f>'Паричен тек'!D14</f>
        <v>-563.35590167761734</v>
      </c>
      <c r="E13" s="161"/>
    </row>
    <row r="14" spans="1:7" ht="16.5" customHeight="1" thickTop="1" thickBot="1" x14ac:dyDescent="0.25">
      <c r="A14" s="173" t="s">
        <v>71</v>
      </c>
      <c r="B14" s="174">
        <f>'Паричен тек'!B15</f>
        <v>-224565</v>
      </c>
      <c r="C14" s="174">
        <f>'Паричен тек'!C15</f>
        <v>-187390</v>
      </c>
      <c r="D14" s="174">
        <f>'Паричен тек'!D15</f>
        <v>116.55422706120723</v>
      </c>
      <c r="E14" s="161"/>
    </row>
    <row r="15" spans="1:7" ht="16.5" customHeight="1" thickTop="1" thickBot="1" x14ac:dyDescent="0.25">
      <c r="A15" s="173" t="s">
        <v>72</v>
      </c>
      <c r="B15" s="174">
        <f>'Паричен тек'!B16</f>
        <v>9003</v>
      </c>
      <c r="C15" s="174">
        <f>'Паричен тек'!C16</f>
        <v>-36474</v>
      </c>
      <c r="D15" s="174">
        <f>'Паричен тек'!D16</f>
        <v>-405.13162279240254</v>
      </c>
      <c r="E15" s="161"/>
    </row>
    <row r="16" spans="1:7" ht="16.5" customHeight="1" thickTop="1" thickBot="1" x14ac:dyDescent="0.25">
      <c r="A16" s="173" t="s">
        <v>73</v>
      </c>
      <c r="B16" s="174">
        <f>'Паричен тек'!B17</f>
        <v>-247052</v>
      </c>
      <c r="C16" s="174">
        <f>'Паричен тек'!C17</f>
        <v>-213425</v>
      </c>
      <c r="D16" s="174">
        <f>'Паричен тек'!D17</f>
        <v>113.61130450269579</v>
      </c>
      <c r="E16" s="161"/>
    </row>
    <row r="17" spans="1:5" ht="16.5" customHeight="1" thickTop="1" thickBot="1" x14ac:dyDescent="0.25">
      <c r="A17" s="173" t="s">
        <v>222</v>
      </c>
      <c r="B17" s="174">
        <f>'Паричен тек'!B18</f>
        <v>-113466</v>
      </c>
      <c r="C17" s="174">
        <f>'Паричен тек'!C18</f>
        <v>88025</v>
      </c>
      <c r="D17" s="174">
        <f>'Паричен тек'!D18</f>
        <v>277.57830539544887</v>
      </c>
      <c r="E17" s="161"/>
    </row>
    <row r="18" spans="1:5" ht="16.5" customHeight="1" thickTop="1" thickBot="1" x14ac:dyDescent="0.25">
      <c r="A18" s="173" t="s">
        <v>74</v>
      </c>
      <c r="B18" s="174">
        <f>'Паричен тек'!B19</f>
        <v>144891</v>
      </c>
      <c r="C18" s="174">
        <f>'Паричен тек'!C19</f>
        <v>-58401</v>
      </c>
      <c r="D18" s="174">
        <f>'Паричен тек'!D19</f>
        <v>-40.30685135722716</v>
      </c>
      <c r="E18" s="161"/>
    </row>
    <row r="19" spans="1:5" ht="16.5" customHeight="1" thickTop="1" thickBot="1" x14ac:dyDescent="0.25">
      <c r="A19" s="173" t="s">
        <v>75</v>
      </c>
      <c r="B19" s="174">
        <f>'Паричен тек'!B20</f>
        <v>8188</v>
      </c>
      <c r="C19" s="174">
        <f>'Паричен тек'!C20</f>
        <v>38214</v>
      </c>
      <c r="D19" s="174">
        <f>'Паричен тек'!D20</f>
        <v>466.70737664875429</v>
      </c>
      <c r="E19" s="161"/>
    </row>
    <row r="20" spans="1:5" ht="16.5" customHeight="1" thickTop="1" thickBot="1" x14ac:dyDescent="0.25">
      <c r="A20" s="173" t="s">
        <v>91</v>
      </c>
      <c r="B20" s="174">
        <f>'Паричен тек'!B21</f>
        <v>904366</v>
      </c>
      <c r="C20" s="174">
        <f>'Паричен тек'!C21</f>
        <v>112901</v>
      </c>
      <c r="D20" s="174">
        <f>'Паричен тек'!D21</f>
        <v>12.483994312037384</v>
      </c>
      <c r="E20" s="161"/>
    </row>
    <row r="21" spans="1:5" ht="16.5" customHeight="1" thickTop="1" thickBot="1" x14ac:dyDescent="0.25">
      <c r="A21" s="173" t="s">
        <v>221</v>
      </c>
      <c r="B21" s="174">
        <f>'Паричен тек'!B22</f>
        <v>189699</v>
      </c>
      <c r="C21" s="174">
        <f>'Паричен тек'!C22</f>
        <v>56530</v>
      </c>
      <c r="D21" s="174">
        <f>'Паричен тек'!D22</f>
        <v>29.799840800425937</v>
      </c>
      <c r="E21" s="161"/>
    </row>
    <row r="22" spans="1:5" ht="16.5" customHeight="1" thickTop="1" thickBot="1" x14ac:dyDescent="0.25">
      <c r="A22" s="173" t="s">
        <v>76</v>
      </c>
      <c r="B22" s="174">
        <f>'Паричен тек'!B23</f>
        <v>1666</v>
      </c>
      <c r="C22" s="174">
        <f>'Паричен тек'!C23</f>
        <v>488</v>
      </c>
      <c r="D22" s="174">
        <f>'Паричен тек'!D23</f>
        <v>29.291716686674668</v>
      </c>
      <c r="E22" s="161"/>
    </row>
    <row r="23" spans="1:5" ht="16.5" customHeight="1" thickTop="1" thickBot="1" x14ac:dyDescent="0.25">
      <c r="A23" s="173" t="s">
        <v>77</v>
      </c>
      <c r="B23" s="174">
        <f>'Паричен тек'!B24</f>
        <v>-2</v>
      </c>
      <c r="C23" s="174">
        <f>'Паричен тек'!C24</f>
        <v>0</v>
      </c>
      <c r="D23" s="174">
        <f>'Паричен тек'!D24</f>
        <v>200</v>
      </c>
      <c r="E23" s="161"/>
    </row>
    <row r="24" spans="1:5" ht="16.5" customHeight="1" thickTop="1" thickBot="1" x14ac:dyDescent="0.25">
      <c r="A24" s="173" t="s">
        <v>41</v>
      </c>
      <c r="B24" s="174">
        <f>'Паричен тек'!B25</f>
        <v>-595876</v>
      </c>
      <c r="C24" s="174">
        <f>'Паричен тек'!C25</f>
        <v>-267837</v>
      </c>
      <c r="D24" s="174">
        <f>'Паричен тек'!D25</f>
        <v>155.05155435023394</v>
      </c>
      <c r="E24" s="161"/>
    </row>
    <row r="25" spans="1:5" ht="16.5" customHeight="1" thickTop="1" thickBot="1" x14ac:dyDescent="0.25">
      <c r="A25" s="173" t="s">
        <v>78</v>
      </c>
      <c r="B25" s="174">
        <f>'Паричен тек'!B26</f>
        <v>-3359</v>
      </c>
      <c r="C25" s="174">
        <f>'Паричен тек'!C26</f>
        <v>2321</v>
      </c>
      <c r="D25" s="174">
        <f>'Паричен тек'!D26</f>
        <v>269.09794581720746</v>
      </c>
      <c r="E25" s="161"/>
    </row>
    <row r="26" spans="1:5" ht="16.5" customHeight="1" thickTop="1" thickBot="1" x14ac:dyDescent="0.25">
      <c r="A26" s="173" t="s">
        <v>79</v>
      </c>
      <c r="B26" s="174">
        <f>'Паричен тек'!B27</f>
        <v>0</v>
      </c>
      <c r="C26" s="174">
        <f>'Паричен тек'!C27</f>
        <v>0</v>
      </c>
      <c r="D26" s="174">
        <f>'Паричен тек'!D27</f>
        <v>0</v>
      </c>
      <c r="E26" s="161"/>
    </row>
    <row r="27" spans="1:5" ht="16.5" customHeight="1" thickTop="1" thickBot="1" x14ac:dyDescent="0.25">
      <c r="A27" s="173" t="s">
        <v>84</v>
      </c>
      <c r="B27" s="174">
        <f>'Паричен тек'!B28</f>
        <v>-2931</v>
      </c>
      <c r="C27" s="174">
        <f>'Паричен тек'!C28</f>
        <v>5858</v>
      </c>
      <c r="D27" s="174">
        <f>'Паричен тек'!D28</f>
        <v>399.8635278062095</v>
      </c>
      <c r="E27" s="161"/>
    </row>
    <row r="28" spans="1:5" ht="21.75" customHeight="1" thickTop="1" thickBot="1" x14ac:dyDescent="0.25">
      <c r="A28" s="169" t="s">
        <v>42</v>
      </c>
      <c r="B28" s="170">
        <f>'Паричен тек'!B29</f>
        <v>383248</v>
      </c>
      <c r="C28" s="170">
        <f>'Паричен тек'!C29</f>
        <v>575916</v>
      </c>
      <c r="D28" s="170">
        <f>'Паричен тек'!D29</f>
        <v>150.27240846658037</v>
      </c>
      <c r="E28" s="161"/>
    </row>
    <row r="29" spans="1:5" ht="17.25" customHeight="1" thickTop="1" thickBot="1" x14ac:dyDescent="0.25">
      <c r="A29" s="173" t="s">
        <v>81</v>
      </c>
      <c r="B29" s="174">
        <f>'Паричен тек'!B30</f>
        <v>-1222823</v>
      </c>
      <c r="C29" s="174">
        <f>'Паричен тек'!C30</f>
        <v>-882416</v>
      </c>
      <c r="D29" s="174">
        <f>'Паричен тек'!D30</f>
        <v>127.8377982749752</v>
      </c>
      <c r="E29" s="161"/>
    </row>
    <row r="30" spans="1:5" ht="27.75" customHeight="1" thickTop="1" thickBot="1" x14ac:dyDescent="0.25">
      <c r="A30" s="173" t="s">
        <v>82</v>
      </c>
      <c r="B30" s="174">
        <f>'Паричен тек'!B31</f>
        <v>10565</v>
      </c>
      <c r="C30" s="174">
        <f>'Паричен тек'!C31</f>
        <v>11992</v>
      </c>
      <c r="D30" s="174">
        <f>'Паричен тек'!D31</f>
        <v>113.50686228111691</v>
      </c>
      <c r="E30" s="161"/>
    </row>
    <row r="31" spans="1:5" ht="30.75" customHeight="1" thickTop="1" thickBot="1" x14ac:dyDescent="0.25">
      <c r="A31" s="173" t="s">
        <v>95</v>
      </c>
      <c r="B31" s="174">
        <f>'Паричен тек'!B32</f>
        <v>0</v>
      </c>
      <c r="C31" s="174">
        <f>'Паричен тек'!C32</f>
        <v>0</v>
      </c>
      <c r="D31" s="174">
        <f>'Паричен тек'!D32</f>
        <v>0</v>
      </c>
      <c r="E31" s="161"/>
    </row>
    <row r="32" spans="1:5" ht="27.75" customHeight="1" thickTop="1" thickBot="1" x14ac:dyDescent="0.25">
      <c r="A32" s="173" t="s">
        <v>96</v>
      </c>
      <c r="B32" s="174">
        <f>'Паричен тек'!B33</f>
        <v>0</v>
      </c>
      <c r="C32" s="174">
        <f>'Паричен тек'!C33</f>
        <v>0</v>
      </c>
      <c r="D32" s="174">
        <f>'Паричен тек'!D33</f>
        <v>0</v>
      </c>
      <c r="E32" s="161"/>
    </row>
    <row r="33" spans="1:5" ht="30" customHeight="1" thickTop="1" thickBot="1" x14ac:dyDescent="0.25">
      <c r="A33" s="173" t="s">
        <v>105</v>
      </c>
      <c r="B33" s="174">
        <f>'Паричен тек'!B34</f>
        <v>0</v>
      </c>
      <c r="C33" s="174">
        <f>'Паричен тек'!C34</f>
        <v>0</v>
      </c>
      <c r="D33" s="174">
        <f>'Паричен тек'!D34</f>
        <v>0</v>
      </c>
      <c r="E33" s="161"/>
    </row>
    <row r="34" spans="1:5" ht="31.5" customHeight="1" thickTop="1" thickBot="1" x14ac:dyDescent="0.25">
      <c r="A34" s="173" t="s">
        <v>106</v>
      </c>
      <c r="B34" s="174">
        <f>'Паричен тек'!B35</f>
        <v>11257</v>
      </c>
      <c r="C34" s="174">
        <f>'Паричен тек'!C35</f>
        <v>10301</v>
      </c>
      <c r="D34" s="174">
        <f>'Паричен тек'!D35</f>
        <v>91.507506440437055</v>
      </c>
      <c r="E34" s="161"/>
    </row>
    <row r="35" spans="1:5" ht="16.5" customHeight="1" thickTop="1" thickBot="1" x14ac:dyDescent="0.25">
      <c r="A35" s="173" t="s">
        <v>76</v>
      </c>
      <c r="B35" s="174">
        <f>'Паричен тек'!B36</f>
        <v>29285</v>
      </c>
      <c r="C35" s="174">
        <f>'Паричен тек'!C36</f>
        <v>22677</v>
      </c>
      <c r="D35" s="174">
        <f>'Паричен тек'!D36</f>
        <v>77.435547208468506</v>
      </c>
      <c r="E35" s="161"/>
    </row>
    <row r="36" spans="1:5" ht="16.5" customHeight="1" thickTop="1" thickBot="1" x14ac:dyDescent="0.25">
      <c r="A36" s="173" t="s">
        <v>77</v>
      </c>
      <c r="B36" s="174">
        <f>'Паричен тек'!B37</f>
        <v>2</v>
      </c>
      <c r="C36" s="174">
        <f>'Паричен тек'!C37</f>
        <v>0</v>
      </c>
      <c r="D36" s="174">
        <f>'Паричен тек'!D37</f>
        <v>0</v>
      </c>
      <c r="E36" s="161"/>
    </row>
    <row r="37" spans="1:5" ht="16.5" customHeight="1" thickTop="1" thickBot="1" x14ac:dyDescent="0.25">
      <c r="A37" s="173" t="s">
        <v>83</v>
      </c>
      <c r="B37" s="174">
        <f>'Паричен тек'!B38</f>
        <v>1554962</v>
      </c>
      <c r="C37" s="174">
        <f>'Паричен тек'!C38</f>
        <v>1413362</v>
      </c>
      <c r="D37" s="174">
        <f>'Паричен тек'!D38</f>
        <v>90.893668141086408</v>
      </c>
      <c r="E37" s="161"/>
    </row>
    <row r="38" spans="1:5" ht="16.5" customHeight="1" thickTop="1" thickBot="1" x14ac:dyDescent="0.25">
      <c r="A38" s="169" t="s">
        <v>43</v>
      </c>
      <c r="B38" s="170">
        <f>'Паричен тек'!B39</f>
        <v>-2444638</v>
      </c>
      <c r="C38" s="170">
        <f>'Паричен тек'!C39</f>
        <v>-2262857</v>
      </c>
      <c r="D38" s="170">
        <f>'Паричен тек'!D39</f>
        <v>107.43590666593582</v>
      </c>
      <c r="E38" s="161"/>
    </row>
    <row r="39" spans="1:5" ht="16.5" customHeight="1" thickTop="1" thickBot="1" x14ac:dyDescent="0.25">
      <c r="A39" s="173" t="s">
        <v>85</v>
      </c>
      <c r="B39" s="174">
        <f>'Паричен тек'!B40</f>
        <v>0</v>
      </c>
      <c r="C39" s="174">
        <f>'Паричен тек'!C40</f>
        <v>0</v>
      </c>
      <c r="D39" s="174">
        <f>'Паричен тек'!D40</f>
        <v>0</v>
      </c>
      <c r="E39" s="161"/>
    </row>
    <row r="40" spans="1:5" ht="16.5" customHeight="1" thickTop="1" thickBot="1" x14ac:dyDescent="0.25">
      <c r="A40" s="173" t="s">
        <v>86</v>
      </c>
      <c r="B40" s="174">
        <f>'Паричен тек'!B41</f>
        <v>0</v>
      </c>
      <c r="C40" s="174">
        <f>'Паричен тек'!C41</f>
        <v>0</v>
      </c>
      <c r="D40" s="174">
        <f>'Паричен тек'!D41</f>
        <v>0</v>
      </c>
      <c r="E40" s="161"/>
    </row>
    <row r="41" spans="1:5" ht="30.75" customHeight="1" thickTop="1" thickBot="1" x14ac:dyDescent="0.25">
      <c r="A41" s="173" t="s">
        <v>88</v>
      </c>
      <c r="B41" s="174">
        <f>'Паричен тек'!B42</f>
        <v>0</v>
      </c>
      <c r="C41" s="174">
        <f>'Паричен тек'!C42</f>
        <v>0</v>
      </c>
      <c r="D41" s="174">
        <f>'Паричен тек'!D42</f>
        <v>0</v>
      </c>
      <c r="E41" s="161"/>
    </row>
    <row r="42" spans="1:5" ht="16.5" customHeight="1" thickTop="1" thickBot="1" x14ac:dyDescent="0.25">
      <c r="A42" s="173" t="s">
        <v>90</v>
      </c>
      <c r="B42" s="174">
        <f>'Паричен тек'!B43</f>
        <v>0</v>
      </c>
      <c r="C42" s="174">
        <f>'Паричен тек'!C43</f>
        <v>0</v>
      </c>
      <c r="D42" s="174">
        <f>'Паричен тек'!D43</f>
        <v>0</v>
      </c>
      <c r="E42" s="161"/>
    </row>
    <row r="43" spans="1:5" ht="16.5" customHeight="1" thickTop="1" thickBot="1" x14ac:dyDescent="0.25">
      <c r="A43" s="173" t="s">
        <v>87</v>
      </c>
      <c r="B43" s="174">
        <f>'Паричен тек'!B44</f>
        <v>-2444638</v>
      </c>
      <c r="C43" s="174">
        <f>'Паричен тек'!C44</f>
        <v>-2262857</v>
      </c>
      <c r="D43" s="174">
        <f>'Паричен тек'!D44</f>
        <v>107.43590666593582</v>
      </c>
      <c r="E43" s="161"/>
    </row>
    <row r="44" spans="1:5" ht="16.5" customHeight="1" thickTop="1" thickBot="1" x14ac:dyDescent="0.25">
      <c r="A44" s="173" t="s">
        <v>44</v>
      </c>
      <c r="B44" s="174">
        <f>'Паричен тек'!B45</f>
        <v>0</v>
      </c>
      <c r="C44" s="174">
        <f>'Паричен тек'!C45</f>
        <v>0</v>
      </c>
      <c r="D44" s="174">
        <f>'Паричен тек'!D45</f>
        <v>0</v>
      </c>
      <c r="E44" s="161"/>
    </row>
    <row r="45" spans="1:5" ht="27.75" customHeight="1" thickTop="1" thickBot="1" x14ac:dyDescent="0.25">
      <c r="A45" s="173" t="s">
        <v>89</v>
      </c>
      <c r="B45" s="174">
        <f>'Паричен тек'!B46</f>
        <v>0</v>
      </c>
      <c r="C45" s="174">
        <f>'Паричен тек'!C46</f>
        <v>0</v>
      </c>
      <c r="D45" s="174">
        <f>'Паричен тек'!D46</f>
        <v>0</v>
      </c>
      <c r="E45" s="161"/>
    </row>
    <row r="46" spans="1:5" ht="16.5" customHeight="1" thickTop="1" thickBot="1" x14ac:dyDescent="0.25">
      <c r="A46" s="169" t="s">
        <v>45</v>
      </c>
      <c r="B46" s="170">
        <f>'Паричен тек'!B47</f>
        <v>-303635</v>
      </c>
      <c r="C46" s="170">
        <f>'Паричен тек'!C47</f>
        <v>-437821</v>
      </c>
      <c r="D46" s="170">
        <f>'Паричен тек'!D47</f>
        <v>55.806807515602614</v>
      </c>
      <c r="E46" s="161"/>
    </row>
    <row r="47" spans="1:5" ht="16.5" customHeight="1" thickTop="1" thickBot="1" x14ac:dyDescent="0.25">
      <c r="A47" s="173" t="s">
        <v>46</v>
      </c>
      <c r="B47" s="174">
        <f>'Паричен тек'!B48</f>
        <v>1403643</v>
      </c>
      <c r="C47" s="174">
        <f>'Паричен тек'!C48</f>
        <v>1450018</v>
      </c>
      <c r="D47" s="174">
        <f>'Паричен тек'!D48</f>
        <v>103.30390277299854</v>
      </c>
      <c r="E47" s="161"/>
    </row>
    <row r="48" spans="1:5" ht="16.5" customHeight="1" thickTop="1" thickBot="1" x14ac:dyDescent="0.25">
      <c r="A48" s="169" t="s">
        <v>224</v>
      </c>
      <c r="B48" s="170">
        <f>'Паричен тек'!B49</f>
        <v>1100008</v>
      </c>
      <c r="C48" s="170">
        <f>'Паричен тек'!C49</f>
        <v>1012197</v>
      </c>
      <c r="D48" s="170">
        <f>'Паричен тек'!D49</f>
        <v>92.017239874619094</v>
      </c>
      <c r="E48" s="161"/>
    </row>
    <row r="49" spans="1:5" ht="13.5" thickTop="1" x14ac:dyDescent="0.2">
      <c r="A49" s="175"/>
      <c r="B49" s="137"/>
      <c r="C49" s="137"/>
      <c r="D49" s="137"/>
      <c r="E49" s="161"/>
    </row>
    <row r="50" spans="1:5" x14ac:dyDescent="0.2">
      <c r="A50" s="137"/>
      <c r="B50" s="137"/>
      <c r="C50" s="137"/>
      <c r="D50" s="137"/>
      <c r="E50" s="161"/>
    </row>
    <row r="51" spans="1:5" x14ac:dyDescent="0.2">
      <c r="A51" s="161"/>
      <c r="B51" s="161"/>
      <c r="C51" s="161"/>
      <c r="D51" s="161"/>
      <c r="E51" s="161"/>
    </row>
    <row r="52" spans="1:5" x14ac:dyDescent="0.2">
      <c r="A52" s="161"/>
      <c r="B52" s="161"/>
      <c r="C52" s="161"/>
      <c r="D52" s="161"/>
      <c r="E52" s="161"/>
    </row>
    <row r="53" spans="1:5" x14ac:dyDescent="0.2">
      <c r="A53" s="161"/>
      <c r="B53" s="161"/>
      <c r="C53" s="161"/>
      <c r="D53" s="161"/>
      <c r="E53" s="161"/>
    </row>
    <row r="54" spans="1:5" x14ac:dyDescent="0.2">
      <c r="A54" s="161"/>
      <c r="B54" s="161"/>
      <c r="C54" s="161"/>
      <c r="D54" s="161"/>
      <c r="E54" s="161"/>
    </row>
    <row r="55" spans="1:5" x14ac:dyDescent="0.2">
      <c r="A55" s="161"/>
      <c r="B55" s="161"/>
      <c r="C55" s="161"/>
      <c r="D55" s="161"/>
      <c r="E55" s="161"/>
    </row>
    <row r="56" spans="1:5" x14ac:dyDescent="0.2">
      <c r="A56" s="161"/>
      <c r="B56" s="161"/>
      <c r="C56" s="161"/>
      <c r="D56" s="161"/>
      <c r="E56" s="161"/>
    </row>
  </sheetData>
  <sheetProtection password="B44F" sheet="1" objects="1" scenarios="1" selectLockedCells="1"/>
  <mergeCells count="3">
    <mergeCell ref="B2:D2"/>
    <mergeCell ref="A5:C5"/>
    <mergeCell ref="C6:D6"/>
  </mergeCells>
  <phoneticPr fontId="3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view="pageBreakPreview" zoomScaleNormal="120" zoomScaleSheetLayoutView="100" workbookViewId="0">
      <selection activeCell="A3" sqref="A3:G3"/>
    </sheetView>
  </sheetViews>
  <sheetFormatPr defaultRowHeight="12.75" x14ac:dyDescent="0.2"/>
  <cols>
    <col min="1" max="1" width="52.42578125" style="138" customWidth="1"/>
    <col min="2" max="2" width="12" style="138" customWidth="1"/>
    <col min="3" max="3" width="10.5703125" style="138" customWidth="1"/>
    <col min="4" max="4" width="12.140625" style="138" customWidth="1"/>
    <col min="5" max="5" width="13.85546875" style="138" customWidth="1"/>
    <col min="6" max="6" width="10.7109375" style="138" customWidth="1"/>
    <col min="7" max="7" width="13.42578125" style="138" customWidth="1"/>
    <col min="8" max="16384" width="9.140625" style="138"/>
  </cols>
  <sheetData>
    <row r="1" spans="1:7" ht="15" customHeight="1" x14ac:dyDescent="0.2">
      <c r="A1" s="143" t="s">
        <v>238</v>
      </c>
      <c r="B1" s="176" t="str">
        <f>'ФИ-Почетна'!$C$20</f>
        <v>не</v>
      </c>
      <c r="C1" s="177"/>
      <c r="D1" s="177"/>
      <c r="E1" s="178" t="s">
        <v>30</v>
      </c>
      <c r="F1" s="265" t="str">
        <f>'ФИ-Почетна'!$C$22</f>
        <v>01.01 - 30.06</v>
      </c>
      <c r="G1" s="265"/>
    </row>
    <row r="2" spans="1:7" ht="12.75" customHeight="1" x14ac:dyDescent="0.2">
      <c r="A2" s="179" t="s">
        <v>135</v>
      </c>
      <c r="B2" s="267" t="str">
        <f>'ФИ-Почетна'!$C$18</f>
        <v>Македонски Телеком АД Скопје</v>
      </c>
      <c r="C2" s="268"/>
      <c r="D2" s="268"/>
      <c r="E2" s="178" t="s">
        <v>326</v>
      </c>
      <c r="F2" s="266">
        <f>'ФИ-Почетна'!$C$23</f>
        <v>2015</v>
      </c>
      <c r="G2" s="266"/>
    </row>
    <row r="3" spans="1:7" ht="28.5" customHeight="1" x14ac:dyDescent="0.2">
      <c r="A3" s="263" t="s">
        <v>218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77"/>
      <c r="B4" s="180"/>
      <c r="C4" s="180"/>
      <c r="D4" s="180"/>
      <c r="E4" s="177"/>
      <c r="F4" s="264" t="s">
        <v>35</v>
      </c>
      <c r="G4" s="264"/>
    </row>
    <row r="5" spans="1:7" ht="30" customHeight="1" x14ac:dyDescent="0.2">
      <c r="A5" s="261" t="s">
        <v>136</v>
      </c>
      <c r="B5" s="269" t="s">
        <v>229</v>
      </c>
      <c r="C5" s="269"/>
      <c r="D5" s="269"/>
      <c r="E5" s="269"/>
      <c r="F5" s="269" t="s">
        <v>139</v>
      </c>
      <c r="G5" s="269" t="s">
        <v>140</v>
      </c>
    </row>
    <row r="6" spans="1:7" s="182" customFormat="1" ht="27.75" customHeight="1" x14ac:dyDescent="0.2">
      <c r="A6" s="262"/>
      <c r="B6" s="181" t="s">
        <v>230</v>
      </c>
      <c r="C6" s="181" t="s">
        <v>137</v>
      </c>
      <c r="D6" s="181" t="s">
        <v>231</v>
      </c>
      <c r="E6" s="181" t="s">
        <v>138</v>
      </c>
      <c r="F6" s="269"/>
      <c r="G6" s="269"/>
    </row>
    <row r="7" spans="1:7" x14ac:dyDescent="0.2">
      <c r="A7" s="183" t="s">
        <v>156</v>
      </c>
      <c r="B7" s="184">
        <f>Капитал!B9</f>
        <v>5845530</v>
      </c>
      <c r="C7" s="184">
        <f>Капитал!C9</f>
        <v>540659</v>
      </c>
      <c r="D7" s="184">
        <f>Капитал!D9</f>
        <v>1237534</v>
      </c>
      <c r="E7" s="184">
        <f>Капитал!E9</f>
        <v>11834555</v>
      </c>
      <c r="F7" s="184">
        <f>Капитал!F9</f>
        <v>0</v>
      </c>
      <c r="G7" s="185">
        <f>Капитал!G9</f>
        <v>19458278</v>
      </c>
    </row>
    <row r="8" spans="1:7" x14ac:dyDescent="0.2">
      <c r="A8" s="186" t="s">
        <v>242</v>
      </c>
      <c r="B8" s="187">
        <f>Капитал!B10</f>
        <v>0</v>
      </c>
      <c r="C8" s="187">
        <f>Капитал!C10</f>
        <v>0</v>
      </c>
      <c r="D8" s="187">
        <f>Капитал!D10</f>
        <v>0</v>
      </c>
      <c r="E8" s="187">
        <f>Капитал!E10</f>
        <v>0</v>
      </c>
      <c r="F8" s="187">
        <f>Капитал!F10</f>
        <v>0</v>
      </c>
      <c r="G8" s="185">
        <f>Капитал!G10</f>
        <v>0</v>
      </c>
    </row>
    <row r="9" spans="1:7" x14ac:dyDescent="0.2">
      <c r="A9" s="186" t="s">
        <v>141</v>
      </c>
      <c r="B9" s="187">
        <f>Капитал!B11</f>
        <v>0</v>
      </c>
      <c r="C9" s="187">
        <f>Капитал!C11</f>
        <v>0</v>
      </c>
      <c r="D9" s="187">
        <f>Капитал!D11</f>
        <v>0</v>
      </c>
      <c r="E9" s="187">
        <f>Капитал!E11</f>
        <v>0</v>
      </c>
      <c r="F9" s="187">
        <f>Капитал!F11</f>
        <v>0</v>
      </c>
      <c r="G9" s="185">
        <f>Капитал!G11</f>
        <v>0</v>
      </c>
    </row>
    <row r="10" spans="1:7" x14ac:dyDescent="0.2">
      <c r="A10" s="186" t="s">
        <v>142</v>
      </c>
      <c r="B10" s="187">
        <f>Капитал!B12</f>
        <v>0</v>
      </c>
      <c r="C10" s="187">
        <f>Капитал!C12</f>
        <v>0</v>
      </c>
      <c r="D10" s="187">
        <f>Капитал!D12</f>
        <v>0</v>
      </c>
      <c r="E10" s="187">
        <f>Капитал!E12</f>
        <v>0</v>
      </c>
      <c r="F10" s="187">
        <f>Капитал!F12</f>
        <v>0</v>
      </c>
      <c r="G10" s="185">
        <f>Капитал!G12</f>
        <v>0</v>
      </c>
    </row>
    <row r="11" spans="1:7" x14ac:dyDescent="0.2">
      <c r="A11" s="186" t="s">
        <v>143</v>
      </c>
      <c r="B11" s="187">
        <f>Капитал!B13</f>
        <v>0</v>
      </c>
      <c r="C11" s="187">
        <f>Капитал!C13</f>
        <v>0</v>
      </c>
      <c r="D11" s="187">
        <f>Капитал!D13</f>
        <v>0</v>
      </c>
      <c r="E11" s="187">
        <f>Капитал!E13</f>
        <v>0</v>
      </c>
      <c r="F11" s="187">
        <f>Капитал!F13</f>
        <v>0</v>
      </c>
      <c r="G11" s="185">
        <f>Капитал!G13</f>
        <v>0</v>
      </c>
    </row>
    <row r="12" spans="1:7" x14ac:dyDescent="0.2">
      <c r="A12" s="186" t="s">
        <v>144</v>
      </c>
      <c r="B12" s="187">
        <f>Капитал!B14</f>
        <v>0</v>
      </c>
      <c r="C12" s="187">
        <f>Капитал!C14</f>
        <v>0</v>
      </c>
      <c r="D12" s="187">
        <f>Капитал!D14</f>
        <v>0</v>
      </c>
      <c r="E12" s="187">
        <f>Капитал!E14</f>
        <v>880414</v>
      </c>
      <c r="F12" s="187">
        <f>Капитал!F14</f>
        <v>0</v>
      </c>
      <c r="G12" s="185">
        <f>Капитал!G14</f>
        <v>880414</v>
      </c>
    </row>
    <row r="13" spans="1:7" x14ac:dyDescent="0.2">
      <c r="A13" s="186" t="s">
        <v>145</v>
      </c>
      <c r="B13" s="187">
        <f>Капитал!B15</f>
        <v>0</v>
      </c>
      <c r="C13" s="187">
        <f>Капитал!C15</f>
        <v>0</v>
      </c>
      <c r="D13" s="187">
        <f>Капитал!D15</f>
        <v>0</v>
      </c>
      <c r="E13" s="187">
        <f>Капитал!E15</f>
        <v>0</v>
      </c>
      <c r="F13" s="187">
        <f>Капитал!F15</f>
        <v>0</v>
      </c>
      <c r="G13" s="185">
        <f>Капитал!G15</f>
        <v>0</v>
      </c>
    </row>
    <row r="14" spans="1:7" ht="25.5" x14ac:dyDescent="0.2">
      <c r="A14" s="186" t="s">
        <v>232</v>
      </c>
      <c r="B14" s="187">
        <f>Капитал!B16</f>
        <v>0</v>
      </c>
      <c r="C14" s="187">
        <f>Капитал!C16</f>
        <v>0</v>
      </c>
      <c r="D14" s="187">
        <f>Капитал!D16</f>
        <v>0</v>
      </c>
      <c r="E14" s="187">
        <f>Капитал!E16</f>
        <v>-2444638</v>
      </c>
      <c r="F14" s="187">
        <f>Капитал!F16</f>
        <v>0</v>
      </c>
      <c r="G14" s="185">
        <f>Капитал!G16</f>
        <v>-2444638</v>
      </c>
    </row>
    <row r="15" spans="1:7" ht="25.5" x14ac:dyDescent="0.2">
      <c r="A15" s="186" t="s">
        <v>146</v>
      </c>
      <c r="B15" s="187">
        <f>Капитал!B17</f>
        <v>0</v>
      </c>
      <c r="C15" s="187">
        <f>Капитал!C17</f>
        <v>0</v>
      </c>
      <c r="D15" s="187">
        <f>Капитал!D17</f>
        <v>0</v>
      </c>
      <c r="E15" s="187">
        <f>Капитал!E17</f>
        <v>0</v>
      </c>
      <c r="F15" s="187">
        <f>Капитал!F17</f>
        <v>0</v>
      </c>
      <c r="G15" s="185">
        <f>Капитал!G17</f>
        <v>0</v>
      </c>
    </row>
    <row r="16" spans="1:7" x14ac:dyDescent="0.2">
      <c r="A16" s="186" t="s">
        <v>241</v>
      </c>
      <c r="B16" s="187">
        <f>Капитал!B18</f>
        <v>0</v>
      </c>
      <c r="C16" s="187">
        <f>Капитал!C18</f>
        <v>0</v>
      </c>
      <c r="D16" s="187">
        <f>Капитал!D18</f>
        <v>0</v>
      </c>
      <c r="E16" s="187">
        <f>Капитал!E18</f>
        <v>0</v>
      </c>
      <c r="F16" s="187">
        <f>Капитал!F18</f>
        <v>0</v>
      </c>
      <c r="G16" s="185">
        <f>Капитал!G18</f>
        <v>0</v>
      </c>
    </row>
    <row r="17" spans="1:7" x14ac:dyDescent="0.2">
      <c r="A17" s="186" t="s">
        <v>147</v>
      </c>
      <c r="B17" s="187">
        <f>Капитал!B19</f>
        <v>0</v>
      </c>
      <c r="C17" s="187">
        <f>Капитал!C19</f>
        <v>0</v>
      </c>
      <c r="D17" s="187">
        <f>Капитал!D19</f>
        <v>0</v>
      </c>
      <c r="E17" s="187">
        <f>Капитал!E19</f>
        <v>0</v>
      </c>
      <c r="F17" s="187">
        <f>Капитал!F19</f>
        <v>0</v>
      </c>
      <c r="G17" s="185">
        <f>Капитал!G19</f>
        <v>0</v>
      </c>
    </row>
    <row r="18" spans="1:7" x14ac:dyDescent="0.2">
      <c r="A18" s="186" t="s">
        <v>148</v>
      </c>
      <c r="B18" s="187">
        <f>Капитал!B20</f>
        <v>0</v>
      </c>
      <c r="C18" s="187">
        <f>Капитал!C20</f>
        <v>0</v>
      </c>
      <c r="D18" s="187">
        <f>Капитал!D20</f>
        <v>0</v>
      </c>
      <c r="E18" s="187">
        <f>Капитал!E20</f>
        <v>0</v>
      </c>
      <c r="F18" s="187">
        <f>Капитал!F20</f>
        <v>0</v>
      </c>
      <c r="G18" s="185">
        <f>Капитал!G20</f>
        <v>0</v>
      </c>
    </row>
    <row r="19" spans="1:7" ht="25.5" x14ac:dyDescent="0.2">
      <c r="A19" s="186" t="s">
        <v>149</v>
      </c>
      <c r="B19" s="187">
        <f>Капитал!B21</f>
        <v>0</v>
      </c>
      <c r="C19" s="187">
        <f>Капитал!C21</f>
        <v>0</v>
      </c>
      <c r="D19" s="187">
        <f>Капитал!D21</f>
        <v>0</v>
      </c>
      <c r="E19" s="187">
        <f>Капитал!E21</f>
        <v>0</v>
      </c>
      <c r="F19" s="187">
        <f>Капитал!F21</f>
        <v>0</v>
      </c>
      <c r="G19" s="185">
        <f>Капитал!G21</f>
        <v>0</v>
      </c>
    </row>
    <row r="20" spans="1:7" ht="25.5" x14ac:dyDescent="0.2">
      <c r="A20" s="186" t="s">
        <v>150</v>
      </c>
      <c r="B20" s="187">
        <f>Капитал!B22</f>
        <v>0</v>
      </c>
      <c r="C20" s="187">
        <f>Капитал!C22</f>
        <v>0</v>
      </c>
      <c r="D20" s="187">
        <f>Капитал!D22</f>
        <v>0</v>
      </c>
      <c r="E20" s="187">
        <f>Капитал!E22</f>
        <v>0</v>
      </c>
      <c r="F20" s="187">
        <f>Капитал!F22</f>
        <v>0</v>
      </c>
      <c r="G20" s="185">
        <f>Капитал!G22</f>
        <v>0</v>
      </c>
    </row>
    <row r="21" spans="1:7" x14ac:dyDescent="0.2">
      <c r="A21" s="186" t="s">
        <v>139</v>
      </c>
      <c r="B21" s="187">
        <f>Капитал!B23</f>
        <v>0</v>
      </c>
      <c r="C21" s="187">
        <f>Капитал!C23</f>
        <v>0</v>
      </c>
      <c r="D21" s="187">
        <f>Капитал!D23</f>
        <v>0</v>
      </c>
      <c r="E21" s="187">
        <f>Капитал!E23</f>
        <v>0</v>
      </c>
      <c r="F21" s="187">
        <f>Капитал!F23</f>
        <v>0</v>
      </c>
      <c r="G21" s="185">
        <f>Капитал!G23</f>
        <v>0</v>
      </c>
    </row>
    <row r="22" spans="1:7" x14ac:dyDescent="0.2">
      <c r="A22" s="186" t="s">
        <v>151</v>
      </c>
      <c r="B22" s="187">
        <f>Капитал!B24</f>
        <v>0</v>
      </c>
      <c r="C22" s="187">
        <f>Капитал!C24</f>
        <v>0</v>
      </c>
      <c r="D22" s="187">
        <f>Капитал!D24</f>
        <v>0</v>
      </c>
      <c r="E22" s="187">
        <f>Капитал!E24</f>
        <v>0</v>
      </c>
      <c r="F22" s="187">
        <f>Капитал!F24</f>
        <v>0</v>
      </c>
      <c r="G22" s="185">
        <f>Капитал!G24</f>
        <v>0</v>
      </c>
    </row>
    <row r="23" spans="1:7" x14ac:dyDescent="0.2">
      <c r="A23" s="186" t="s">
        <v>152</v>
      </c>
      <c r="B23" s="187">
        <f>Капитал!B25</f>
        <v>0</v>
      </c>
      <c r="C23" s="187">
        <f>Капитал!C25</f>
        <v>0</v>
      </c>
      <c r="D23" s="187">
        <f>Капитал!D25</f>
        <v>0</v>
      </c>
      <c r="E23" s="187">
        <f>Капитал!E25</f>
        <v>0</v>
      </c>
      <c r="F23" s="187">
        <f>Капитал!F25</f>
        <v>0</v>
      </c>
      <c r="G23" s="185">
        <f>Капитал!G25</f>
        <v>0</v>
      </c>
    </row>
    <row r="24" spans="1:7" x14ac:dyDescent="0.2">
      <c r="A24" s="186" t="s">
        <v>153</v>
      </c>
      <c r="B24" s="187">
        <f>Капитал!B26</f>
        <v>0</v>
      </c>
      <c r="C24" s="187">
        <f>Капитал!C26</f>
        <v>0</v>
      </c>
      <c r="D24" s="187">
        <f>Капитал!D26</f>
        <v>0</v>
      </c>
      <c r="E24" s="187">
        <f>Капитал!E26</f>
        <v>0</v>
      </c>
      <c r="F24" s="187">
        <f>Капитал!F26</f>
        <v>0</v>
      </c>
      <c r="G24" s="185">
        <f>Капитал!G26</f>
        <v>0</v>
      </c>
    </row>
    <row r="25" spans="1:7" ht="15.75" customHeight="1" thickBot="1" x14ac:dyDescent="0.25">
      <c r="A25" s="188" t="s">
        <v>154</v>
      </c>
      <c r="B25" s="189">
        <f>Капитал!B27</f>
        <v>0</v>
      </c>
      <c r="C25" s="189">
        <f>Капитал!C27</f>
        <v>0</v>
      </c>
      <c r="D25" s="189">
        <f>Капитал!D27</f>
        <v>0</v>
      </c>
      <c r="E25" s="189">
        <f>Капитал!E27</f>
        <v>0</v>
      </c>
      <c r="F25" s="189">
        <f>Капитал!F27</f>
        <v>0</v>
      </c>
      <c r="G25" s="185">
        <f>Капитал!G27</f>
        <v>0</v>
      </c>
    </row>
    <row r="26" spans="1:7" ht="14.25" thickTop="1" thickBot="1" x14ac:dyDescent="0.25">
      <c r="A26" s="190" t="s">
        <v>155</v>
      </c>
      <c r="B26" s="191">
        <f>Капитал!B28</f>
        <v>5845530</v>
      </c>
      <c r="C26" s="191">
        <f>Капитал!C28</f>
        <v>540659</v>
      </c>
      <c r="D26" s="191">
        <f>Капитал!D28</f>
        <v>1237534</v>
      </c>
      <c r="E26" s="191">
        <f>Капитал!E28</f>
        <v>10270331</v>
      </c>
      <c r="F26" s="191">
        <f>Капитал!F28</f>
        <v>0</v>
      </c>
      <c r="G26" s="191">
        <f>Капитал!G28</f>
        <v>17894054</v>
      </c>
    </row>
    <row r="27" spans="1:7" ht="13.5" thickTop="1" x14ac:dyDescent="0.2">
      <c r="A27" s="186" t="s">
        <v>242</v>
      </c>
      <c r="B27" s="192">
        <f>Капитал!B29</f>
        <v>0</v>
      </c>
      <c r="C27" s="192">
        <f>Капитал!C29</f>
        <v>0</v>
      </c>
      <c r="D27" s="192">
        <f>Капитал!D29</f>
        <v>0</v>
      </c>
      <c r="E27" s="192">
        <f>Капитал!E29</f>
        <v>0</v>
      </c>
      <c r="F27" s="192">
        <f>Капитал!F29</f>
        <v>0</v>
      </c>
      <c r="G27" s="193">
        <f>Капитал!G29</f>
        <v>0</v>
      </c>
    </row>
    <row r="28" spans="1:7" x14ac:dyDescent="0.2">
      <c r="A28" s="186" t="s">
        <v>141</v>
      </c>
      <c r="B28" s="187">
        <f>Капитал!B30</f>
        <v>0</v>
      </c>
      <c r="C28" s="187">
        <f>Капитал!C30</f>
        <v>0</v>
      </c>
      <c r="D28" s="187">
        <f>Капитал!D30</f>
        <v>0</v>
      </c>
      <c r="E28" s="187">
        <f>Капитал!E30</f>
        <v>0</v>
      </c>
      <c r="F28" s="187">
        <f>Капитал!F30</f>
        <v>0</v>
      </c>
      <c r="G28" s="193">
        <f>Капитал!G30</f>
        <v>0</v>
      </c>
    </row>
    <row r="29" spans="1:7" x14ac:dyDescent="0.2">
      <c r="A29" s="186" t="s">
        <v>142</v>
      </c>
      <c r="B29" s="187">
        <f>Капитал!B31</f>
        <v>0</v>
      </c>
      <c r="C29" s="187">
        <f>Капитал!C31</f>
        <v>0</v>
      </c>
      <c r="D29" s="187">
        <f>Капитал!D31</f>
        <v>0</v>
      </c>
      <c r="E29" s="187">
        <f>Капитал!E31</f>
        <v>0</v>
      </c>
      <c r="F29" s="187">
        <f>Капитал!F31</f>
        <v>0</v>
      </c>
      <c r="G29" s="193">
        <f>Капитал!G31</f>
        <v>0</v>
      </c>
    </row>
    <row r="30" spans="1:7" x14ac:dyDescent="0.2">
      <c r="A30" s="186" t="s">
        <v>143</v>
      </c>
      <c r="B30" s="187">
        <f>Капитал!B32</f>
        <v>0</v>
      </c>
      <c r="C30" s="187">
        <f>Капитал!C32</f>
        <v>0</v>
      </c>
      <c r="D30" s="187">
        <f>Капитал!D32</f>
        <v>0</v>
      </c>
      <c r="E30" s="187">
        <f>Капитал!E32</f>
        <v>0</v>
      </c>
      <c r="F30" s="187">
        <f>Капитал!F32</f>
        <v>0</v>
      </c>
      <c r="G30" s="193">
        <f>Капитал!G32</f>
        <v>0</v>
      </c>
    </row>
    <row r="31" spans="1:7" x14ac:dyDescent="0.2">
      <c r="A31" s="186" t="s">
        <v>144</v>
      </c>
      <c r="B31" s="187">
        <f>Капитал!B33</f>
        <v>0</v>
      </c>
      <c r="C31" s="187">
        <f>Капитал!C33</f>
        <v>0</v>
      </c>
      <c r="D31" s="187">
        <f>Капитал!D33</f>
        <v>0</v>
      </c>
      <c r="E31" s="187">
        <f>Капитал!E33</f>
        <v>548087</v>
      </c>
      <c r="F31" s="187">
        <f>Капитал!F33</f>
        <v>0</v>
      </c>
      <c r="G31" s="193">
        <f>Капитал!G33</f>
        <v>548087</v>
      </c>
    </row>
    <row r="32" spans="1:7" x14ac:dyDescent="0.2">
      <c r="A32" s="186" t="s">
        <v>145</v>
      </c>
      <c r="B32" s="187">
        <f>Капитал!B34</f>
        <v>0</v>
      </c>
      <c r="C32" s="187">
        <f>Капитал!C34</f>
        <v>0</v>
      </c>
      <c r="D32" s="187">
        <f>Капитал!D34</f>
        <v>0</v>
      </c>
      <c r="E32" s="187">
        <f>Капитал!E34</f>
        <v>0</v>
      </c>
      <c r="F32" s="187">
        <f>Капитал!F34</f>
        <v>0</v>
      </c>
      <c r="G32" s="193">
        <f>Капитал!G34</f>
        <v>0</v>
      </c>
    </row>
    <row r="33" spans="1:7" ht="25.5" x14ac:dyDescent="0.2">
      <c r="A33" s="186" t="s">
        <v>232</v>
      </c>
      <c r="B33" s="187">
        <f>Капитал!B35</f>
        <v>0</v>
      </c>
      <c r="C33" s="187">
        <f>Капитал!C35</f>
        <v>0</v>
      </c>
      <c r="D33" s="187">
        <f>Капитал!D35</f>
        <v>0</v>
      </c>
      <c r="E33" s="187">
        <f>Капитал!E35</f>
        <v>-2262857</v>
      </c>
      <c r="F33" s="187">
        <f>Капитал!F35</f>
        <v>0</v>
      </c>
      <c r="G33" s="193">
        <f>Капитал!G35</f>
        <v>-2262857</v>
      </c>
    </row>
    <row r="34" spans="1:7" ht="25.5" x14ac:dyDescent="0.2">
      <c r="A34" s="186" t="s">
        <v>146</v>
      </c>
      <c r="B34" s="187">
        <f>Капитал!B36</f>
        <v>0</v>
      </c>
      <c r="C34" s="187">
        <f>Капитал!C36</f>
        <v>0</v>
      </c>
      <c r="D34" s="187">
        <f>Капитал!D36</f>
        <v>0</v>
      </c>
      <c r="E34" s="187">
        <f>Капитал!E36</f>
        <v>0</v>
      </c>
      <c r="F34" s="187">
        <f>Капитал!F36</f>
        <v>0</v>
      </c>
      <c r="G34" s="193">
        <f>Капитал!G36</f>
        <v>0</v>
      </c>
    </row>
    <row r="35" spans="1:7" x14ac:dyDescent="0.2">
      <c r="A35" s="186" t="s">
        <v>241</v>
      </c>
      <c r="B35" s="187">
        <f>Капитал!B37</f>
        <v>0</v>
      </c>
      <c r="C35" s="187">
        <f>Капитал!C37</f>
        <v>0</v>
      </c>
      <c r="D35" s="187">
        <f>Капитал!D37</f>
        <v>0</v>
      </c>
      <c r="E35" s="187">
        <f>Капитал!E37</f>
        <v>0</v>
      </c>
      <c r="F35" s="187">
        <f>Капитал!F37</f>
        <v>0</v>
      </c>
      <c r="G35" s="193">
        <f>Капитал!G37</f>
        <v>0</v>
      </c>
    </row>
    <row r="36" spans="1:7" x14ac:dyDescent="0.2">
      <c r="A36" s="186" t="s">
        <v>147</v>
      </c>
      <c r="B36" s="187">
        <f>Капитал!B38</f>
        <v>0</v>
      </c>
      <c r="C36" s="187">
        <f>Капитал!C38</f>
        <v>0</v>
      </c>
      <c r="D36" s="187">
        <f>Капитал!D38</f>
        <v>0</v>
      </c>
      <c r="E36" s="187">
        <f>Капитал!E38</f>
        <v>0</v>
      </c>
      <c r="F36" s="187">
        <f>Капитал!F38</f>
        <v>0</v>
      </c>
      <c r="G36" s="193">
        <f>Капитал!G38</f>
        <v>0</v>
      </c>
    </row>
    <row r="37" spans="1:7" x14ac:dyDescent="0.2">
      <c r="A37" s="186" t="s">
        <v>148</v>
      </c>
      <c r="B37" s="187">
        <f>Капитал!B39</f>
        <v>0</v>
      </c>
      <c r="C37" s="187">
        <f>Капитал!C39</f>
        <v>0</v>
      </c>
      <c r="D37" s="187">
        <f>Капитал!D39</f>
        <v>0</v>
      </c>
      <c r="E37" s="187">
        <f>Капитал!E39</f>
        <v>0</v>
      </c>
      <c r="F37" s="187">
        <f>Капитал!F39</f>
        <v>0</v>
      </c>
      <c r="G37" s="193">
        <f>Капитал!G39</f>
        <v>0</v>
      </c>
    </row>
    <row r="38" spans="1:7" ht="25.5" x14ac:dyDescent="0.2">
      <c r="A38" s="186" t="s">
        <v>149</v>
      </c>
      <c r="B38" s="187">
        <f>Капитал!B40</f>
        <v>0</v>
      </c>
      <c r="C38" s="187">
        <f>Капитал!C40</f>
        <v>0</v>
      </c>
      <c r="D38" s="187">
        <f>Капитал!D40</f>
        <v>0</v>
      </c>
      <c r="E38" s="187">
        <f>Капитал!E40</f>
        <v>0</v>
      </c>
      <c r="F38" s="187">
        <f>Капитал!F40</f>
        <v>0</v>
      </c>
      <c r="G38" s="193">
        <f>Капитал!G40</f>
        <v>0</v>
      </c>
    </row>
    <row r="39" spans="1:7" ht="25.5" x14ac:dyDescent="0.2">
      <c r="A39" s="186" t="s">
        <v>150</v>
      </c>
      <c r="B39" s="187">
        <f>Капитал!B41</f>
        <v>0</v>
      </c>
      <c r="C39" s="187">
        <f>Капитал!C41</f>
        <v>0</v>
      </c>
      <c r="D39" s="187">
        <f>Капитал!D41</f>
        <v>0</v>
      </c>
      <c r="E39" s="187">
        <f>Капитал!E41</f>
        <v>0</v>
      </c>
      <c r="F39" s="187">
        <f>Капитал!F41</f>
        <v>0</v>
      </c>
      <c r="G39" s="193">
        <f>Капитал!G41</f>
        <v>0</v>
      </c>
    </row>
    <row r="40" spans="1:7" x14ac:dyDescent="0.2">
      <c r="A40" s="186" t="s">
        <v>139</v>
      </c>
      <c r="B40" s="187">
        <f>Капитал!B42</f>
        <v>0</v>
      </c>
      <c r="C40" s="187">
        <f>Капитал!C42</f>
        <v>0</v>
      </c>
      <c r="D40" s="187">
        <f>Капитал!D42</f>
        <v>0</v>
      </c>
      <c r="E40" s="187">
        <f>Капитал!E42</f>
        <v>0</v>
      </c>
      <c r="F40" s="187">
        <f>Капитал!F42</f>
        <v>0</v>
      </c>
      <c r="G40" s="193">
        <f>Капитал!G42</f>
        <v>0</v>
      </c>
    </row>
    <row r="41" spans="1:7" x14ac:dyDescent="0.2">
      <c r="A41" s="186" t="s">
        <v>151</v>
      </c>
      <c r="B41" s="187">
        <f>Капитал!B43</f>
        <v>0</v>
      </c>
      <c r="C41" s="187">
        <f>Капитал!C43</f>
        <v>0</v>
      </c>
      <c r="D41" s="187">
        <f>Капитал!D43</f>
        <v>0</v>
      </c>
      <c r="E41" s="187">
        <f>Капитал!E43</f>
        <v>0</v>
      </c>
      <c r="F41" s="187">
        <f>Капитал!F43</f>
        <v>0</v>
      </c>
      <c r="G41" s="193">
        <f>Капитал!G43</f>
        <v>0</v>
      </c>
    </row>
    <row r="42" spans="1:7" x14ac:dyDescent="0.2">
      <c r="A42" s="186" t="s">
        <v>152</v>
      </c>
      <c r="B42" s="187">
        <f>Капитал!B44</f>
        <v>0</v>
      </c>
      <c r="C42" s="187">
        <f>Капитал!C44</f>
        <v>0</v>
      </c>
      <c r="D42" s="187">
        <f>Капитал!D44</f>
        <v>0</v>
      </c>
      <c r="E42" s="187">
        <f>Капитал!E44</f>
        <v>0</v>
      </c>
      <c r="F42" s="187">
        <f>Капитал!F44</f>
        <v>0</v>
      </c>
      <c r="G42" s="193">
        <f>Капитал!G44</f>
        <v>0</v>
      </c>
    </row>
    <row r="43" spans="1:7" x14ac:dyDescent="0.2">
      <c r="A43" s="186" t="s">
        <v>153</v>
      </c>
      <c r="B43" s="187">
        <f>Капитал!B45</f>
        <v>0</v>
      </c>
      <c r="C43" s="187">
        <f>Капитал!C45</f>
        <v>0</v>
      </c>
      <c r="D43" s="187">
        <f>Капитал!D45</f>
        <v>0</v>
      </c>
      <c r="E43" s="187">
        <f>Капитал!E45</f>
        <v>0</v>
      </c>
      <c r="F43" s="187">
        <f>Капитал!F45</f>
        <v>0</v>
      </c>
      <c r="G43" s="193">
        <f>Капитал!G45</f>
        <v>0</v>
      </c>
    </row>
    <row r="44" spans="1:7" ht="15.75" customHeight="1" thickBot="1" x14ac:dyDescent="0.25">
      <c r="A44" s="188" t="s">
        <v>154</v>
      </c>
      <c r="B44" s="189">
        <f>Капитал!B46</f>
        <v>0</v>
      </c>
      <c r="C44" s="189">
        <f>Капитал!C46</f>
        <v>0</v>
      </c>
      <c r="D44" s="189">
        <f>Капитал!D46</f>
        <v>0</v>
      </c>
      <c r="E44" s="189">
        <f>Капитал!E46</f>
        <v>0</v>
      </c>
      <c r="F44" s="189">
        <f>Капитал!F46</f>
        <v>0</v>
      </c>
      <c r="G44" s="193">
        <f>Капитал!G46</f>
        <v>0</v>
      </c>
    </row>
    <row r="45" spans="1:7" ht="14.25" thickTop="1" thickBot="1" x14ac:dyDescent="0.25">
      <c r="A45" s="190" t="s">
        <v>157</v>
      </c>
      <c r="B45" s="191">
        <f>Капитал!B47</f>
        <v>5845530</v>
      </c>
      <c r="C45" s="191">
        <f>Капитал!C47</f>
        <v>540659</v>
      </c>
      <c r="D45" s="191">
        <f>Капитал!D47</f>
        <v>1237534</v>
      </c>
      <c r="E45" s="191">
        <f>Капитал!E47</f>
        <v>8555561</v>
      </c>
      <c r="F45" s="191">
        <f>Капитал!F47</f>
        <v>0</v>
      </c>
      <c r="G45" s="191">
        <f>Капитал!G47</f>
        <v>16179284</v>
      </c>
    </row>
    <row r="46" spans="1:7" ht="13.5" thickTop="1" x14ac:dyDescent="0.2">
      <c r="A46" s="177"/>
      <c r="B46" s="177"/>
      <c r="C46" s="177"/>
      <c r="D46" s="177"/>
      <c r="E46" s="177"/>
      <c r="F46" s="177"/>
      <c r="G46" s="177"/>
    </row>
    <row r="47" spans="1:7" x14ac:dyDescent="0.2">
      <c r="A47" s="177"/>
      <c r="B47" s="177"/>
      <c r="C47" s="177"/>
      <c r="D47" s="177"/>
      <c r="E47" s="177"/>
      <c r="F47" s="177"/>
      <c r="G47" s="177"/>
    </row>
    <row r="48" spans="1:7" x14ac:dyDescent="0.2">
      <c r="A48" s="177"/>
      <c r="B48" s="177"/>
      <c r="C48" s="177"/>
      <c r="D48" s="177"/>
      <c r="E48" s="177"/>
      <c r="F48" s="177"/>
      <c r="G48" s="177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3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zlatkoku</cp:lastModifiedBy>
  <cp:lastPrinted>2014-03-28T14:30:06Z</cp:lastPrinted>
  <dcterms:created xsi:type="dcterms:W3CDTF">2008-02-12T15:15:13Z</dcterms:created>
  <dcterms:modified xsi:type="dcterms:W3CDTF">2019-07-30T12:21:27Z</dcterms:modified>
</cp:coreProperties>
</file>